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28800" windowHeight="13020" tabRatio="601"/>
  </bookViews>
  <sheets>
    <sheet name="Anexa1-IC-normare-cercetare-act" sheetId="20" r:id="rId1"/>
    <sheet name="Ramuri-Stiinta" sheetId="14" r:id="rId2"/>
    <sheet name="Domenii-CNATDCU" sheetId="19" r:id="rId3"/>
  </sheets>
  <definedNames>
    <definedName name="_xlnm.Print_Area" localSheetId="0">'Anexa1-IC-normare-cercetare-act'!$A$2:$CG$96</definedName>
    <definedName name="_xlnm.Print_Titles" localSheetId="0">'Anexa1-IC-normare-cercetare-act'!$A:$C</definedName>
    <definedName name="titlu" comment="1-titlu didactic" localSheetId="0">'Anexa1-IC-normare-cercetare-act'!$BE$95</definedName>
    <definedName name="titlu" comment="1-titlu didactic">#REF!</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47" i="20"/>
  <c r="AW46"/>
  <c r="AW45"/>
  <c r="AW44"/>
  <c r="AW43"/>
  <c r="AW39"/>
  <c r="AW62" l="1"/>
  <c r="AW85"/>
  <c r="AW84"/>
  <c r="AW83"/>
  <c r="AW82"/>
  <c r="AW81"/>
  <c r="AW80"/>
  <c r="AW79"/>
  <c r="AW78"/>
  <c r="AW77"/>
  <c r="AW76"/>
  <c r="AW75"/>
  <c r="AW74"/>
  <c r="AW73"/>
  <c r="AW72"/>
  <c r="AW71"/>
  <c r="AW70"/>
  <c r="AW69"/>
  <c r="AW67"/>
  <c r="AW65"/>
  <c r="AW64"/>
  <c r="AW63"/>
  <c r="AW51"/>
  <c r="AW48"/>
  <c r="AW50"/>
  <c r="AW53"/>
  <c r="AW54"/>
  <c r="AW55"/>
  <c r="AW52"/>
  <c r="AW68"/>
  <c r="AW66"/>
  <c r="AW49"/>
  <c r="AW42"/>
  <c r="AL89"/>
  <c r="AM89"/>
  <c r="AN89"/>
  <c r="AO89"/>
  <c r="AP89"/>
  <c r="AQ89"/>
  <c r="AR89"/>
  <c r="AS89"/>
  <c r="AT89"/>
  <c r="AH88"/>
  <c r="AI88"/>
  <c r="AJ88"/>
  <c r="AK88"/>
  <c r="AL88"/>
  <c r="AM88"/>
  <c r="AN88"/>
  <c r="AO88"/>
  <c r="AP88"/>
  <c r="AQ88"/>
  <c r="AR88"/>
  <c r="AS88"/>
  <c r="AT88"/>
  <c r="AG87"/>
  <c r="AH87"/>
  <c r="AI87"/>
  <c r="AJ87"/>
  <c r="AK87"/>
  <c r="AL87"/>
  <c r="AM87"/>
  <c r="AN87"/>
  <c r="AO87"/>
  <c r="AP87"/>
  <c r="AQ87"/>
  <c r="AR87"/>
  <c r="AS87"/>
  <c r="AT87"/>
  <c r="AU62"/>
  <c r="AU63"/>
  <c r="AU64"/>
  <c r="AU65"/>
  <c r="AU66"/>
  <c r="AU67"/>
  <c r="AU68"/>
  <c r="AU69"/>
  <c r="AU70"/>
  <c r="AU71"/>
  <c r="AU72"/>
  <c r="AU73"/>
  <c r="AU74"/>
  <c r="AU75"/>
  <c r="AU76"/>
  <c r="AU77"/>
  <c r="AU78"/>
  <c r="AU79"/>
  <c r="AU80"/>
  <c r="AU81"/>
  <c r="AU82"/>
  <c r="AU83"/>
  <c r="AU84"/>
  <c r="AU85"/>
  <c r="AU42"/>
  <c r="AU43"/>
  <c r="AU44"/>
  <c r="AU45"/>
  <c r="AU46"/>
  <c r="AU47"/>
  <c r="AU48"/>
  <c r="AU49"/>
  <c r="AU50"/>
  <c r="AU51"/>
  <c r="AU52"/>
  <c r="AU53"/>
  <c r="AU54"/>
  <c r="AU55"/>
  <c r="BE86" l="1"/>
  <c r="BF86"/>
  <c r="BG86"/>
  <c r="BH86"/>
  <c r="BI86"/>
  <c r="BJ86"/>
  <c r="BK86"/>
  <c r="BL86"/>
  <c r="BM86"/>
  <c r="BN86"/>
  <c r="BO86"/>
  <c r="BP86"/>
  <c r="BQ86"/>
  <c r="BR86"/>
  <c r="BS86"/>
  <c r="BT86"/>
  <c r="BU86"/>
  <c r="BV86"/>
  <c r="BW86"/>
  <c r="BX86"/>
  <c r="BY86"/>
  <c r="BZ86"/>
  <c r="CA86"/>
  <c r="CB86"/>
  <c r="CC86"/>
  <c r="CD86"/>
  <c r="CE86"/>
  <c r="CF86"/>
  <c r="CG86"/>
  <c r="BD86"/>
  <c r="AY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G86"/>
  <c r="F86"/>
  <c r="AU9" l="1"/>
  <c r="AW60" l="1"/>
  <c r="AU60"/>
  <c r="L88"/>
  <c r="H89" l="1"/>
  <c r="H90"/>
  <c r="H91"/>
  <c r="H92"/>
  <c r="H93"/>
  <c r="H94"/>
  <c r="H95"/>
  <c r="H96"/>
  <c r="H88"/>
  <c r="H87"/>
  <c r="AW59"/>
  <c r="AU59"/>
  <c r="AW58"/>
  <c r="AU58"/>
  <c r="AW10" l="1"/>
  <c r="AU10"/>
  <c r="AW14" l="1"/>
  <c r="AU14"/>
  <c r="AW11"/>
  <c r="AW12"/>
  <c r="AW13"/>
  <c r="AW15"/>
  <c r="AW16"/>
  <c r="AW17"/>
  <c r="AW18"/>
  <c r="AW19"/>
  <c r="AW20"/>
  <c r="AW21"/>
  <c r="AW22"/>
  <c r="AW23"/>
  <c r="AW24"/>
  <c r="AW25"/>
  <c r="AW26"/>
  <c r="AW27"/>
  <c r="AW28"/>
  <c r="AW29"/>
  <c r="AW30"/>
  <c r="AW31"/>
  <c r="AW32"/>
  <c r="AW33"/>
  <c r="AW34"/>
  <c r="AW35"/>
  <c r="AW36"/>
  <c r="AW37"/>
  <c r="AW38"/>
  <c r="AW40"/>
  <c r="AW41"/>
  <c r="AW56"/>
  <c r="AW57"/>
  <c r="AW61"/>
  <c r="AW9"/>
  <c r="AU11" l="1"/>
  <c r="AU57" l="1"/>
  <c r="AU56" l="1"/>
  <c r="AU41"/>
  <c r="AU40"/>
  <c r="AU37"/>
  <c r="AU38"/>
  <c r="AU15" l="1"/>
  <c r="AU16"/>
  <c r="AU88" s="1"/>
  <c r="AU17"/>
  <c r="AU87" s="1"/>
  <c r="AU18"/>
  <c r="AU19"/>
  <c r="AU20"/>
  <c r="AU21"/>
  <c r="AU22"/>
  <c r="AU23"/>
  <c r="AU24"/>
  <c r="AU25"/>
  <c r="AU26"/>
  <c r="AU27"/>
  <c r="AU28"/>
  <c r="AU29"/>
  <c r="AU30"/>
  <c r="AU31"/>
  <c r="AU32"/>
  <c r="AU33"/>
  <c r="AU34"/>
  <c r="AU35"/>
  <c r="AU36"/>
  <c r="AU39"/>
  <c r="AU61"/>
  <c r="AU12"/>
  <c r="AU13"/>
  <c r="AU89" l="1"/>
  <c r="AU86"/>
  <c r="I87"/>
  <c r="G87"/>
  <c r="F87"/>
  <c r="AU96" l="1"/>
  <c r="AT96"/>
  <c r="AS96"/>
  <c r="AR96"/>
  <c r="AQ96"/>
  <c r="AP96"/>
  <c r="AO96"/>
  <c r="AN96"/>
  <c r="AM96"/>
  <c r="AL96"/>
  <c r="AK96"/>
  <c r="AJ96"/>
  <c r="AI96"/>
  <c r="AH96"/>
  <c r="AG96"/>
  <c r="AF96"/>
  <c r="AE96"/>
  <c r="AD96"/>
  <c r="AC96"/>
  <c r="AB96"/>
  <c r="AA96"/>
  <c r="Z96"/>
  <c r="Y96"/>
  <c r="X96"/>
  <c r="W96"/>
  <c r="V96"/>
  <c r="U96"/>
  <c r="T96"/>
  <c r="S96"/>
  <c r="R96"/>
  <c r="Q96"/>
  <c r="P96"/>
  <c r="O96"/>
  <c r="N96"/>
  <c r="M96"/>
  <c r="L96"/>
  <c r="K96"/>
  <c r="J96"/>
  <c r="I96"/>
  <c r="G96"/>
  <c r="F96"/>
  <c r="AU95"/>
  <c r="AT95"/>
  <c r="AS95"/>
  <c r="AR95"/>
  <c r="AQ95"/>
  <c r="AP95"/>
  <c r="AO95"/>
  <c r="AN95"/>
  <c r="AM95"/>
  <c r="AL95"/>
  <c r="AK95"/>
  <c r="AJ95"/>
  <c r="AI95"/>
  <c r="AH95"/>
  <c r="AG95"/>
  <c r="AF95"/>
  <c r="AE95"/>
  <c r="AD95"/>
  <c r="AC95"/>
  <c r="AB95"/>
  <c r="AA95"/>
  <c r="Z95"/>
  <c r="Y95"/>
  <c r="X95"/>
  <c r="W95"/>
  <c r="V95"/>
  <c r="U95"/>
  <c r="T95"/>
  <c r="S95"/>
  <c r="R95"/>
  <c r="Q95"/>
  <c r="P95"/>
  <c r="O95"/>
  <c r="N95"/>
  <c r="M95"/>
  <c r="L95"/>
  <c r="K95"/>
  <c r="J95"/>
  <c r="I95"/>
  <c r="G95"/>
  <c r="F95"/>
  <c r="AU94"/>
  <c r="AT94"/>
  <c r="AS94"/>
  <c r="AR94"/>
  <c r="AQ94"/>
  <c r="AP94"/>
  <c r="AO94"/>
  <c r="AN94"/>
  <c r="AM94"/>
  <c r="AL94"/>
  <c r="AK94"/>
  <c r="AJ94"/>
  <c r="AI94"/>
  <c r="AH94"/>
  <c r="AG94"/>
  <c r="AF94"/>
  <c r="AE94"/>
  <c r="AD94"/>
  <c r="AC94"/>
  <c r="AB94"/>
  <c r="AA94"/>
  <c r="Z94"/>
  <c r="Y94"/>
  <c r="X94"/>
  <c r="W94"/>
  <c r="V94"/>
  <c r="U94"/>
  <c r="T94"/>
  <c r="S94"/>
  <c r="R94"/>
  <c r="Q94"/>
  <c r="P94"/>
  <c r="O94"/>
  <c r="N94"/>
  <c r="M94"/>
  <c r="L94"/>
  <c r="K94"/>
  <c r="J94"/>
  <c r="I94"/>
  <c r="G94"/>
  <c r="F94"/>
  <c r="AU93"/>
  <c r="AT93"/>
  <c r="AS93"/>
  <c r="AR93"/>
  <c r="AQ93"/>
  <c r="AP93"/>
  <c r="AO93"/>
  <c r="AN93"/>
  <c r="AM93"/>
  <c r="AL93"/>
  <c r="AK93"/>
  <c r="AJ93"/>
  <c r="AI93"/>
  <c r="AH93"/>
  <c r="AG93"/>
  <c r="AF93"/>
  <c r="AE93"/>
  <c r="AD93"/>
  <c r="AC93"/>
  <c r="AB93"/>
  <c r="AA93"/>
  <c r="Z93"/>
  <c r="Y93"/>
  <c r="X93"/>
  <c r="W93"/>
  <c r="V93"/>
  <c r="U93"/>
  <c r="T93"/>
  <c r="S93"/>
  <c r="R93"/>
  <c r="Q93"/>
  <c r="P93"/>
  <c r="O93"/>
  <c r="N93"/>
  <c r="M93"/>
  <c r="L93"/>
  <c r="K93"/>
  <c r="J93"/>
  <c r="I93"/>
  <c r="G93"/>
  <c r="F93"/>
  <c r="AU92"/>
  <c r="AT92"/>
  <c r="AS92"/>
  <c r="AR92"/>
  <c r="AQ92"/>
  <c r="AP92"/>
  <c r="AO92"/>
  <c r="AN92"/>
  <c r="AM92"/>
  <c r="AL92"/>
  <c r="AK92"/>
  <c r="AJ92"/>
  <c r="AI92"/>
  <c r="AH92"/>
  <c r="AG92"/>
  <c r="AF92"/>
  <c r="AE92"/>
  <c r="AD92"/>
  <c r="AC92"/>
  <c r="AB92"/>
  <c r="AA92"/>
  <c r="Z92"/>
  <c r="Y92"/>
  <c r="X92"/>
  <c r="W92"/>
  <c r="V92"/>
  <c r="U92"/>
  <c r="T92"/>
  <c r="S92"/>
  <c r="R92"/>
  <c r="Q92"/>
  <c r="P92"/>
  <c r="O92"/>
  <c r="N92"/>
  <c r="M92"/>
  <c r="L92"/>
  <c r="K92"/>
  <c r="J92"/>
  <c r="I92"/>
  <c r="G92"/>
  <c r="F92"/>
  <c r="AU91"/>
  <c r="AT91"/>
  <c r="AS91"/>
  <c r="AR91"/>
  <c r="AQ91"/>
  <c r="AP91"/>
  <c r="AO91"/>
  <c r="AN91"/>
  <c r="AM91"/>
  <c r="AL91"/>
  <c r="AK91"/>
  <c r="AJ91"/>
  <c r="AI91"/>
  <c r="AH91"/>
  <c r="AG91"/>
  <c r="AF91"/>
  <c r="AE91"/>
  <c r="AD91"/>
  <c r="AC91"/>
  <c r="AB91"/>
  <c r="AA91"/>
  <c r="Z91"/>
  <c r="Y91"/>
  <c r="X91"/>
  <c r="W91"/>
  <c r="V91"/>
  <c r="U91"/>
  <c r="T91"/>
  <c r="S91"/>
  <c r="R91"/>
  <c r="Q91"/>
  <c r="P91"/>
  <c r="O91"/>
  <c r="N91"/>
  <c r="M91"/>
  <c r="L91"/>
  <c r="K91"/>
  <c r="J91"/>
  <c r="I91"/>
  <c r="G91"/>
  <c r="F91"/>
  <c r="AU90"/>
  <c r="AT90"/>
  <c r="AS90"/>
  <c r="AR90"/>
  <c r="AQ90"/>
  <c r="AP90"/>
  <c r="AO90"/>
  <c r="AN90"/>
  <c r="AM90"/>
  <c r="AL90"/>
  <c r="AK90"/>
  <c r="AJ90"/>
  <c r="AI90"/>
  <c r="AH90"/>
  <c r="AG90"/>
  <c r="AF90"/>
  <c r="AE90"/>
  <c r="AD90"/>
  <c r="AC90"/>
  <c r="AB90"/>
  <c r="AA90"/>
  <c r="Z90"/>
  <c r="Y90"/>
  <c r="X90"/>
  <c r="W90"/>
  <c r="V90"/>
  <c r="U90"/>
  <c r="T90"/>
  <c r="S90"/>
  <c r="R90"/>
  <c r="Q90"/>
  <c r="P90"/>
  <c r="O90"/>
  <c r="N90"/>
  <c r="M90"/>
  <c r="L90"/>
  <c r="K90"/>
  <c r="J90"/>
  <c r="I90"/>
  <c r="G90"/>
  <c r="F90"/>
  <c r="AK89"/>
  <c r="AJ89"/>
  <c r="AI89"/>
  <c r="AH89"/>
  <c r="AG89"/>
  <c r="AF89"/>
  <c r="AE89"/>
  <c r="AD89"/>
  <c r="AC89"/>
  <c r="AB89"/>
  <c r="AA89"/>
  <c r="Z89"/>
  <c r="Y89"/>
  <c r="X89"/>
  <c r="W89"/>
  <c r="V89"/>
  <c r="U89"/>
  <c r="T89"/>
  <c r="S89"/>
  <c r="R89"/>
  <c r="Q89"/>
  <c r="P89"/>
  <c r="O89"/>
  <c r="N89"/>
  <c r="M89"/>
  <c r="L89"/>
  <c r="K89"/>
  <c r="J89"/>
  <c r="I89"/>
  <c r="G89"/>
  <c r="F89"/>
  <c r="AG88"/>
  <c r="AF88"/>
  <c r="AE88"/>
  <c r="AD88"/>
  <c r="AC88"/>
  <c r="AB88"/>
  <c r="AA88"/>
  <c r="Z88"/>
  <c r="Y88"/>
  <c r="X88"/>
  <c r="W88"/>
  <c r="V88"/>
  <c r="U88"/>
  <c r="T88"/>
  <c r="S88"/>
  <c r="R88"/>
  <c r="Q88"/>
  <c r="P88"/>
  <c r="O88"/>
  <c r="N88"/>
  <c r="M88"/>
  <c r="K88"/>
  <c r="J88"/>
  <c r="I88"/>
  <c r="G88"/>
  <c r="F88"/>
  <c r="AF87"/>
  <c r="AE87"/>
  <c r="AD87"/>
  <c r="AC87"/>
  <c r="AB87"/>
  <c r="AA87"/>
  <c r="Z87"/>
  <c r="Y87"/>
  <c r="X87"/>
  <c r="W87"/>
  <c r="V87"/>
  <c r="U87"/>
  <c r="T87"/>
  <c r="S87"/>
  <c r="R87"/>
  <c r="Q87"/>
  <c r="P87"/>
  <c r="O87"/>
  <c r="N87"/>
  <c r="M87"/>
  <c r="L87"/>
  <c r="K87"/>
  <c r="J87"/>
</calcChain>
</file>

<file path=xl/sharedStrings.xml><?xml version="1.0" encoding="utf-8"?>
<sst xmlns="http://schemas.openxmlformats.org/spreadsheetml/2006/main" count="554" uniqueCount="303">
  <si>
    <t>ISI Galben</t>
  </si>
  <si>
    <t>Total</t>
  </si>
  <si>
    <t>A</t>
  </si>
  <si>
    <t>B</t>
  </si>
  <si>
    <t>C</t>
  </si>
  <si>
    <t>Nature/
Science</t>
  </si>
  <si>
    <t>ISI Roşu</t>
  </si>
  <si>
    <t>Nr. 
Crt.</t>
  </si>
  <si>
    <t>Triadice</t>
  </si>
  <si>
    <t>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</si>
  <si>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</si>
  <si>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</si>
  <si>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</si>
  <si>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</si>
  <si>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</si>
  <si>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</si>
  <si>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</si>
  <si>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</si>
  <si>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</si>
  <si>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</si>
  <si>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</si>
  <si>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</si>
  <si>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</si>
  <si>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</si>
  <si>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</si>
  <si>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</si>
  <si>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</si>
  <si>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</si>
  <si>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</si>
  <si>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</si>
  <si>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</si>
  <si>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</si>
  <si>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</si>
  <si>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</si>
  <si>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</si>
  <si>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</si>
  <si>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</si>
  <si>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</si>
  <si>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</si>
  <si>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</si>
  <si>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</si>
  <si>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</si>
  <si>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</si>
  <si>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</si>
  <si>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</si>
  <si>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</si>
  <si>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</si>
  <si>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</si>
  <si>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</si>
  <si>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</si>
  <si>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</si>
  <si>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</si>
  <si>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</si>
  <si>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</si>
  <si>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</si>
  <si>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</si>
  <si>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</si>
  <si>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</si>
  <si>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</si>
  <si>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</si>
  <si>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Preparator</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</si>
  <si>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</si>
  <si>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</si>
  <si>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</si>
  <si>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</si>
  <si>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</si>
  <si>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</si>
  <si>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</si>
  <si>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</si>
  <si>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</si>
  <si>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</si>
  <si>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</si>
  <si>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</si>
  <si>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</si>
  <si>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</si>
  <si>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</si>
  <si>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</si>
  <si>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</si>
  <si>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Profesori</t>
  </si>
  <si>
    <t>Conferenţiari</t>
  </si>
  <si>
    <t>Lectori / Şefi de lucrări</t>
  </si>
  <si>
    <t>Asistenţi</t>
  </si>
  <si>
    <t>Preparatori</t>
  </si>
  <si>
    <t>Cercetător</t>
  </si>
  <si>
    <t>Criteriu CNATDCU neindeplinit</t>
  </si>
  <si>
    <t>Selectie_RS</t>
  </si>
  <si>
    <t>Punctaj total performanţă creaţie artistică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</si>
  <si>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</si>
  <si>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</si>
  <si>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</si>
  <si>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</si>
  <si>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</si>
  <si>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</si>
  <si>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</si>
  <si>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</si>
  <si>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</si>
  <si>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</si>
  <si>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</si>
  <si>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</si>
  <si>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Domenii fundamentale</t>
  </si>
  <si>
    <t>Ştiinţa Sportului şi Educatiei Fizice</t>
  </si>
  <si>
    <t>Ştiinţele Sportului şi Educaţiei Fizice</t>
  </si>
  <si>
    <t>Cercetator</t>
  </si>
  <si>
    <t>Informatică</t>
  </si>
  <si>
    <t>Chimie</t>
  </si>
  <si>
    <t>Inginerie chimică</t>
  </si>
  <si>
    <t>Geografie</t>
  </si>
  <si>
    <t>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</si>
  <si>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</si>
  <si>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</si>
  <si>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</si>
  <si>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</si>
  <si>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</si>
  <si>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</si>
  <si>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</si>
  <si>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</si>
  <si>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</si>
  <si>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</si>
  <si>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</si>
  <si>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</si>
  <si>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</si>
  <si>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</si>
  <si>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</si>
  <si>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</si>
  <si>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</si>
  <si>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</si>
  <si>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</si>
  <si>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</si>
  <si>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</si>
  <si>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</si>
  <si>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</si>
  <si>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</si>
  <si>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</si>
  <si>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</si>
  <si>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</si>
  <si>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</si>
  <si>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</si>
  <si>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</si>
  <si>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</si>
  <si>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</si>
  <si>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</si>
  <si>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</si>
  <si>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</si>
  <si>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</si>
  <si>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</si>
  <si>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</si>
  <si>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</si>
  <si>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</si>
  <si>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</si>
  <si>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</si>
  <si>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</si>
  <si>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</si>
  <si>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</si>
  <si>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</si>
  <si>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</si>
  <si>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</si>
  <si>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</si>
  <si>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</si>
  <si>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</si>
  <si>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Ştiinţe economice</t>
  </si>
  <si>
    <t>Ştiinţa Sportului şi Educaţiei Fizice</t>
  </si>
  <si>
    <t>Domeniu fundamental (DF)</t>
  </si>
  <si>
    <t>cod_DS</t>
  </si>
  <si>
    <t>Domeniul de studiu (DS)</t>
  </si>
  <si>
    <t>Ştiinţa mediului (Geografie)</t>
  </si>
  <si>
    <t>Ştiinţa mediului (Geologie)</t>
  </si>
  <si>
    <t>cod_DS (CNATDCU)</t>
  </si>
  <si>
    <t>Lista personal didactic si de cercetare</t>
  </si>
  <si>
    <t>Universitatea</t>
  </si>
  <si>
    <t>Contribuţie individuală brevete</t>
  </si>
  <si>
    <t>Contribuţie individuală articole</t>
  </si>
  <si>
    <t>Raportare IC2.3 - Contribuţie individuală</t>
  </si>
  <si>
    <t>Nr.citări creaţie artistică</t>
  </si>
  <si>
    <t>Anexa 1. Tabel instituţional privind normarea şi activitatea de cercetare a cadrelor didactice şi de cercetare titulare din universitate</t>
  </si>
  <si>
    <t>ISI Alb</t>
  </si>
  <si>
    <t>ISI Proceedings</t>
  </si>
  <si>
    <t>IEEE Proceedings</t>
  </si>
  <si>
    <t>Nr.articole</t>
  </si>
  <si>
    <t>Nr.brevete</t>
  </si>
  <si>
    <t>Se alege din lista derulantă, funcţia corespunzătoare cadrului didactic sau de cercetare menţionat pe rândul respectiv</t>
  </si>
  <si>
    <t>Se completează dacă are calitatea de conducator de doctorat: 1 - Da; 0 - Nu</t>
  </si>
  <si>
    <t xml:space="preserve">Ccod_DS (Domeniu studiu raportare CNATDCU) </t>
  </si>
  <si>
    <t>Domeniu studiu raportare CNATDCU</t>
  </si>
  <si>
    <t>Se va completa cu criteriului neîndeplinit (conform Fişei de verificare a îndeplinirii standardelor minimale CNATDCU).</t>
  </si>
  <si>
    <t>ISI Arts&amp;Humanities</t>
  </si>
  <si>
    <r>
      <t xml:space="preserve">Pentru fiecare cadru didactic, suma fracţiilor raportate pe ramură de ştiinţă, din norma de bază,  trebuie sa aibă </t>
    </r>
    <r>
      <rPr>
        <b/>
        <sz val="6"/>
        <rFont val="Times New Roman"/>
        <family val="1"/>
      </rPr>
      <t xml:space="preserve">valoarea "1". </t>
    </r>
  </si>
  <si>
    <t>Nature/Science</t>
  </si>
  <si>
    <t>ERIH Plus</t>
  </si>
  <si>
    <t>Se completează informațiile raportate în Anexa 4.1 sau în Anexa 4.2</t>
  </si>
  <si>
    <t>Se completează informațiile raportate în Anexa 5.1 sau în Anexa 5.2</t>
  </si>
  <si>
    <t>41.1</t>
  </si>
  <si>
    <r>
      <t xml:space="preserve">câmp completat automat </t>
    </r>
    <r>
      <rPr>
        <sz val="6"/>
        <color rgb="FFFF0000"/>
        <rFont val="Times New Roman"/>
        <family val="1"/>
      </rPr>
      <t>pentru verificare</t>
    </r>
  </si>
  <si>
    <t>Fară dubluri</t>
  </si>
  <si>
    <t>Se copletează cu valori de la 1 la 3, astfel:
1 - Personal titular cu funcţia de bază în universitate; 2 - Personal titular fără funcţia de bază în universitate; 3 - Personal titular (contract pe perioadă determinată)</t>
  </si>
  <si>
    <t>Pentru fiecare CD si C se introduce codul domeniului de studiu (de la 1 la 77, respectiv: 411,412,431,441,721,751,801 după caz), corespunzător domeniului pentru care s-a raportat fişa de verificare CNATCDU (codul este corespunzător nr.din col.A, cod_DS (CNATDCU), din sheet-ul Domenii-CNATDCU).</t>
  </si>
  <si>
    <r>
      <t xml:space="preserve">Pentru ramurile de știință din DF: Matematică și științe ale naturii, Științe inginerești, Științe biologice și biomedicale
(cod_DF:10, 20, 30), bazele de date folosite pentru citări sunt Web of Science, Scopus şi Google Scholar. </t>
    </r>
    <r>
      <rPr>
        <sz val="6"/>
        <color rgb="FFFF0000"/>
        <rFont val="Times New Roman"/>
        <family val="1"/>
      </rPr>
      <t>Pentru celelalte ramuri de știință baza
de date folosită este Google Scholar.</t>
    </r>
  </si>
  <si>
    <t>Punctaj total performanţă sportivă</t>
  </si>
  <si>
    <r>
      <t xml:space="preserve">Punctaj CNATDCU </t>
    </r>
    <r>
      <rPr>
        <sz val="7"/>
        <color rgb="FFFF0000"/>
        <rFont val="Times New Roman"/>
        <family val="1"/>
      </rPr>
      <t>(doar pentru prof./conf. si echivalenti)</t>
    </r>
  </si>
  <si>
    <r>
      <t xml:space="preserve">În situaţia în care un cadru didactic nu realizează unul dintre criteriile obligatorii stabilite de CNATDCU, se va marca printr-un </t>
    </r>
    <r>
      <rPr>
        <b/>
        <sz val="6"/>
        <rFont val="Times New Roman"/>
        <family val="1"/>
      </rPr>
      <t>"1".</t>
    </r>
  </si>
  <si>
    <t>ISI Emerging Sources Citation Index</t>
  </si>
  <si>
    <t>Cod unic de identificare CD si C (la nivel de universitate)</t>
  </si>
  <si>
    <r>
      <t xml:space="preserve">Date de identificare cadru didactic si de cercetare (CD si C)
</t>
    </r>
    <r>
      <rPr>
        <sz val="6"/>
        <color rgb="FFFF0000"/>
        <rFont val="Times New Roman"/>
        <family val="1"/>
      </rPr>
      <t>(</t>
    </r>
    <r>
      <rPr>
        <b/>
        <sz val="6"/>
        <color rgb="FFFF0000"/>
        <rFont val="Times New Roman"/>
        <family val="1"/>
      </rPr>
      <t xml:space="preserve">Informațiile din aceste câmpuri nu vor fi transmise către CNFIS-MEC. Acestea pot fi utilizate </t>
    </r>
    <r>
      <rPr>
        <sz val="6"/>
        <color rgb="FFFF0000"/>
        <rFont val="Times New Roman"/>
        <family val="1"/>
      </rPr>
      <t>pentru centralizarea și identificare cadrelor didactice la nivel de universitate.</t>
    </r>
    <r>
      <rPr>
        <sz val="6"/>
        <rFont val="Times New Roman"/>
        <family val="1"/>
      </rPr>
      <t>)</t>
    </r>
  </si>
  <si>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</si>
  <si>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</si>
  <si>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</si>
  <si>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</si>
  <si>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</si>
  <si>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</si>
  <si>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</si>
  <si>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</si>
  <si>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</si>
  <si>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</si>
  <si>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</si>
  <si>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Internaţionale</t>
  </si>
  <si>
    <t>Europene</t>
  </si>
  <si>
    <r>
      <rPr>
        <b/>
        <sz val="8.5"/>
        <color theme="1"/>
        <rFont val="Times New Roman"/>
        <family val="1"/>
      </rPr>
      <t>IMPORTANT!</t>
    </r>
    <r>
      <rPr>
        <sz val="8.5"/>
        <color theme="1"/>
        <rFont val="Times New Roman"/>
        <family val="1"/>
        <charset val="238"/>
      </rPr>
      <t xml:space="preserve"> Completarea coloanelor de la 41 la 75 se face pe baza fişelor individuale pentru fiecare cadru didactic în parte şi categoria de informaţie solicitată (col.41-44, conform </t>
    </r>
    <r>
      <rPr>
        <i/>
        <sz val="8.5"/>
        <color theme="1"/>
        <rFont val="Times New Roman"/>
        <family val="1"/>
      </rPr>
      <t>Fişei de verificare a îndeplinirii standardelor minimale CNATDCU</t>
    </r>
    <r>
      <rPr>
        <sz val="8.5"/>
        <color theme="1"/>
        <rFont val="Times New Roman"/>
        <family val="1"/>
        <charset val="238"/>
      </rPr>
      <t xml:space="preserve">; col.45-47, conform documentelor pdf, cuprinzând indicii Hirsch calculaţi din platformele Google Scholar, Web of Science, respectiv Scopus; col.48, conform fişei individuale pentru impactul creaţiei artistice -v.Anexa4.1; col.49, conform fişei individuale pentru impactul performanţei sportive - v.Anexa 4.2; col.50-61, conform Fişei individuale de articole şi brevete - v.Anexa 5; col.62, conform Fişei individuale pentru performanţa creaţiei artistice - v.Anexa 5.1; col.63, conform Fişei individuale pentru performanţa sportivă - v.Anexa 5.2).
</t>
    </r>
    <r>
      <rPr>
        <b/>
        <sz val="8.5"/>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</si>
  <si>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În această secțiune se vor completa informațiile raportate de fiecare CD și C în Anexa 5. Fișa individuală de articole și brevete, din rândul "Total general (nr.articole / nr.brevete)"</t>
  </si>
  <si>
    <t>În această secțiune se vor completa informațiile raportate de fiecare CD și C in Anexa 5. Fișa individuală de articole și brevete, din rândul "Total contribuţie individuală (articole / brevete)"</t>
  </si>
  <si>
    <r>
      <t xml:space="preserve">Se va completa punctajul final din fișa individuală CNATDCU
</t>
    </r>
    <r>
      <rPr>
        <b/>
        <sz val="5.5"/>
        <color rgb="FFFF0000"/>
        <rFont val="Times New Roman"/>
        <family val="1"/>
      </rPr>
      <t xml:space="preserve">Se va raporta punctajul ca numar intreg, fără zecimale (cu excepția domeniilor menționate în </t>
    </r>
    <r>
      <rPr>
        <b/>
        <i/>
        <sz val="5.5"/>
        <color rgb="FFFF0000"/>
        <rFont val="Times New Roman"/>
        <family val="1"/>
      </rPr>
      <t>Anexa 3 - Centralizator privind standardele minimale CNATDCU</t>
    </r>
    <r>
      <rPr>
        <b/>
        <sz val="5.5"/>
        <color rgb="FFFF0000"/>
        <rFont val="Times New Roman"/>
        <family val="1"/>
      </rPr>
      <t>)</t>
    </r>
  </si>
  <si>
    <t>Nume și prenume cadru didactic</t>
  </si>
  <si>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art.294, din LEN 1/2011, valid în perioada de raportare)</t>
    </r>
    <r>
      <rPr>
        <sz val="8"/>
        <rFont val="Times New Roman"/>
        <family val="1"/>
        <charset val="238"/>
      </rPr>
      <t xml:space="preserve">. Pentru facilitarea verificărilor interne recomandăm gruparea pe facultăţi, respectiv departamente. 
Fiecare cadru didactic sau de cercetare al universităţii (CD si C) se raportează pe un singur rând.
Completarea în câmpurile aferente col.D-F din tabel se realizează prin selectarea valorii corespunzatoare din lista predefinita în col.D, respectiv completarea cu numărul corespunzaăor valorii din listele predefinite în col.E și col.F.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xml:space="preserve">! In formatul Anexei 1, care se va incarca in platforma, câmpurile cu chenar roșu sunt obligatorii, </t>
    </r>
    <r>
      <rPr>
        <b/>
        <sz val="8"/>
        <color rgb="FFC00000"/>
        <rFont val="Times New Roman"/>
        <family val="1"/>
      </rPr>
      <t xml:space="preserve">mai puțin cele doua coloane </t>
    </r>
    <r>
      <rPr>
        <sz val="8"/>
        <color rgb="FFC00000"/>
        <rFont val="Times New Roman"/>
        <family val="1"/>
      </rPr>
      <t xml:space="preserve">privind identitatea cadrelor didactice si de cercetare, care </t>
    </r>
    <r>
      <rPr>
        <b/>
        <sz val="8"/>
        <color rgb="FFC00000"/>
        <rFont val="Times New Roman"/>
        <family val="1"/>
      </rPr>
      <t>NU</t>
    </r>
    <r>
      <rPr>
        <sz val="8"/>
        <color rgb="FFC00000"/>
        <rFont val="Times New Roman"/>
        <family val="1"/>
      </rPr>
      <t xml:space="preserve"> se raporteaza la nivel national (col.B-nume si prenume si col.C-Cod unic de identificare CD si C la nivel de universitate). Formatul complet al Anexei 1 (</t>
    </r>
    <r>
      <rPr>
        <b/>
        <sz val="8"/>
        <color rgb="FFC00000"/>
        <rFont val="Times New Roman"/>
        <family val="1"/>
      </rPr>
      <t>opțional cu cele doua coloane, B si C completate cu datele de identificare ale CD si C</t>
    </r>
    <r>
      <rPr>
        <sz val="8"/>
        <color rgb="FFC00000"/>
        <rFont val="Times New Roman"/>
        <family val="1"/>
      </rPr>
      <t>) trebuie sa fie arhivat la nivelul institutiei de invatamant superior, astfel incat ME si CNFIS sa poata verifica prin sondaj, in urmatoarea etapa, corectitudinea si acuratetea datelor incluse in aceasta.</t>
    </r>
  </si>
  <si>
    <r>
      <rPr>
        <b/>
        <sz val="8"/>
        <rFont val="Times New Roman"/>
        <family val="1"/>
      </rPr>
      <t xml:space="preserve">IMPORTANT! </t>
    </r>
    <r>
      <rPr>
        <sz val="8"/>
        <rFont val="Times New Roman"/>
        <family val="1"/>
      </rPr>
      <t>Vă rugăm să completați în prima fază, în sheet-ul "Ramuri-Ştiinţă", valoarea "1" în col.C, pentru ramurile de ştiinţă  în care există programe de studii la nivel de universitate.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jumătate de norma = 0,50), suma fracţiilor pentru un cadru didactic având valoarea 1 (col.</t>
    </r>
    <r>
      <rPr>
        <i/>
        <sz val="8"/>
        <rFont val="Times New Roman"/>
        <family val="1"/>
      </rPr>
      <t>Total</t>
    </r>
    <r>
      <rPr>
        <sz val="8"/>
        <rFont val="Times New Roman"/>
        <family val="1"/>
      </rPr>
      <t xml:space="preserve">).
</t>
    </r>
    <r>
      <rPr>
        <b/>
        <sz val="8"/>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</si>
  <si>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Aciocirlanoaei Vasile Petronius</t>
  </si>
  <si>
    <t>Ardeleanu Cosmin</t>
  </si>
  <si>
    <t>Baalbaki Ioana</t>
  </si>
  <si>
    <t>Badea Denisa</t>
  </si>
  <si>
    <t>Blaga Raluca</t>
  </si>
  <si>
    <t>Boanta Adriana</t>
  </si>
  <si>
    <t>Cadariu Anda</t>
  </si>
  <si>
    <t>Cadariu Gavril</t>
  </si>
  <si>
    <t>Cozmolici Biatrice</t>
  </si>
  <si>
    <t>Crisan Sorin Ion</t>
  </si>
  <si>
    <t>Cristache Niculae</t>
  </si>
  <si>
    <t>Dalu Felicia</t>
  </si>
  <si>
    <t>Florea Maria Magdalena</t>
  </si>
  <si>
    <t>Ionescu Irina Cornelia</t>
  </si>
  <si>
    <t>Janosi Maria Magdalena</t>
  </si>
  <si>
    <t>Kovacs Ferenc</t>
  </si>
  <si>
    <t>Leahu Oana Veronica</t>
  </si>
  <si>
    <t>Lemnaru Daniela</t>
  </si>
  <si>
    <t>Mihaescu Carmen Mihaela</t>
  </si>
  <si>
    <t>Moldovan Traian</t>
  </si>
  <si>
    <t>Negrutiu Silvia</t>
  </si>
  <si>
    <t>Neamt Gilovan Daniela</t>
  </si>
  <si>
    <t>Nelega Alina</t>
  </si>
  <si>
    <t>Olar Cristina Maria</t>
  </si>
  <si>
    <t>Olareanu Cristinela</t>
  </si>
  <si>
    <t>Olareanu Radu Silviu</t>
  </si>
  <si>
    <t>Oltean Marius Corneliu</t>
  </si>
  <si>
    <t>Pasareanu Eugen</t>
  </si>
  <si>
    <t>Penciuc Traian</t>
  </si>
  <si>
    <t>Popescu Theodor Cristian</t>
  </si>
  <si>
    <t>Precup Angela</t>
  </si>
  <si>
    <t>Praja Luminita</t>
  </si>
  <si>
    <t>Preja Ramona</t>
  </si>
  <si>
    <t>Roman Stefan</t>
  </si>
  <si>
    <t>Sabados Sabin</t>
  </si>
  <si>
    <t>Siriteanu Costache Gavril</t>
  </si>
  <si>
    <t>Stamatoiu Cristian</t>
  </si>
  <si>
    <t>Topuzu Liviu</t>
  </si>
  <si>
    <t>Albert Maria</t>
  </si>
  <si>
    <t>Bakk Miklosi Kinga</t>
  </si>
  <si>
    <t>Balasi Andras</t>
  </si>
  <si>
    <t>Bartha Jozsef</t>
  </si>
  <si>
    <t>Benedek Tibor Magor</t>
  </si>
  <si>
    <t>Berekmeri Katalin</t>
  </si>
  <si>
    <t>Bob Erzsebet</t>
  </si>
  <si>
    <t>Boros Kinga Monika</t>
  </si>
  <si>
    <t>Buta Arpad Attila</t>
  </si>
  <si>
    <t>Elekes Marta Adrienne</t>
  </si>
  <si>
    <t>Gasparik Attila Csaba</t>
  </si>
  <si>
    <t>Gyeresi Julia</t>
  </si>
  <si>
    <t>Harsanyi Zoltan Zsolt</t>
  </si>
  <si>
    <t>Jeremias Bianca Imelda</t>
  </si>
  <si>
    <t>Koos Anna Ibolya</t>
  </si>
  <si>
    <t>Kuti Csongor</t>
  </si>
  <si>
    <t>Lazok Ioan</t>
  </si>
  <si>
    <t>Luca Kinga</t>
  </si>
  <si>
    <t>Makkai Gyongyver</t>
  </si>
  <si>
    <t>Mathe Rozalia</t>
  </si>
  <si>
    <t>Molnar Tunde Erzsebet</t>
  </si>
  <si>
    <t>Nagy Imola</t>
  </si>
  <si>
    <t>Novak Ildiko</t>
  </si>
  <si>
    <t>Patko Eva</t>
  </si>
  <si>
    <t>Papp Eva</t>
  </si>
  <si>
    <t>Sebestyen Moise Aba</t>
  </si>
  <si>
    <t>Strausz Imre Istvan</t>
  </si>
  <si>
    <t>Szasz Attila</t>
  </si>
  <si>
    <t>Szekely Eva Hilda</t>
  </si>
  <si>
    <t>Szoke Istvan</t>
  </si>
  <si>
    <t>Szuszami Zsuzsa</t>
  </si>
  <si>
    <t>Tompa Klara</t>
  </si>
  <si>
    <t>Ungvari Zrinyi Ildiko</t>
  </si>
  <si>
    <t>Vargancsik Thorik Krisztina Iringo</t>
  </si>
  <si>
    <t>Dan Marcela</t>
  </si>
  <si>
    <t>Gyorgy Andrea</t>
  </si>
  <si>
    <t>Novak Csaba Zoltan</t>
  </si>
  <si>
    <t>Vasiniuc Florin Tiberius</t>
  </si>
  <si>
    <t xml:space="preserve">Corbeanu Aurelia </t>
  </si>
  <si>
    <t>UNIVERSITATEA DE ARTE DIN TÂRGU MUREȘ</t>
  </si>
  <si>
    <t>DID</t>
  </si>
  <si>
    <t>CSCA</t>
  </si>
  <si>
    <t xml:space="preserve"> </t>
  </si>
</sst>
</file>

<file path=xl/styles.xml><?xml version="1.0" encoding="utf-8"?>
<styleSheet xmlns="http://schemas.openxmlformats.org/spreadsheetml/2006/main">
  <fonts count="54">
    <font>
      <sz val="11"/>
      <color theme="1"/>
      <name val="Calibri"/>
      <family val="2"/>
      <scheme val="minor"/>
    </font>
    <font>
      <b/>
      <sz val="10"/>
      <name val="Times New Roman"/>
      <family val="1"/>
    </font>
    <font>
      <b/>
      <sz val="10"/>
      <name val="Times New Roman"/>
      <family val="1"/>
      <charset val="238"/>
    </font>
    <font>
      <b/>
      <sz val="9"/>
      <name val="Times New Roman"/>
      <family val="1"/>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10"/>
      <name val="Times-R New"/>
      <family val="1"/>
    </font>
    <font>
      <sz val="8"/>
      <name val="Arial Narrow"/>
      <family val="2"/>
    </font>
    <font>
      <b/>
      <sz val="8"/>
      <name val="Arial Narrow"/>
      <family val="2"/>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i/>
      <sz val="11"/>
      <color theme="1"/>
      <name val="Times New Roman"/>
      <family val="1"/>
    </font>
    <font>
      <sz val="8.5"/>
      <color theme="1"/>
      <name val="Times New Roman"/>
      <family val="1"/>
      <charset val="238"/>
    </font>
    <font>
      <sz val="6"/>
      <name val="Times New Roman"/>
      <family val="1"/>
    </font>
    <font>
      <b/>
      <sz val="6"/>
      <name val="Times New Roman"/>
      <family val="1"/>
    </font>
    <font>
      <sz val="6"/>
      <color theme="1"/>
      <name val="Times New Roman"/>
      <family val="1"/>
    </font>
    <font>
      <sz val="6"/>
      <color rgb="FFFF0000"/>
      <name val="Times New Roman"/>
      <family val="1"/>
    </font>
    <font>
      <sz val="8.5"/>
      <color theme="1"/>
      <name val="Times New Roman"/>
      <family val="1"/>
    </font>
    <font>
      <sz val="8"/>
      <name val="Times New Roman"/>
      <family val="1"/>
      <charset val="238"/>
    </font>
    <font>
      <i/>
      <sz val="8"/>
      <name val="Times New Roman"/>
      <family val="1"/>
      <charset val="238"/>
    </font>
    <font>
      <b/>
      <sz val="8.5"/>
      <color theme="1"/>
      <name val="Times New Roman"/>
      <family val="1"/>
    </font>
    <font>
      <b/>
      <sz val="8.5"/>
      <color rgb="FFC00000"/>
      <name val="Times New Roman"/>
      <family val="1"/>
    </font>
    <font>
      <i/>
      <sz val="8.5"/>
      <color theme="1"/>
      <name val="Times New Roman"/>
      <family val="1"/>
    </font>
    <font>
      <b/>
      <sz val="8"/>
      <color rgb="FFC00000"/>
      <name val="Times New Roman"/>
      <family val="1"/>
    </font>
    <font>
      <sz val="8"/>
      <color rgb="FFC00000"/>
      <name val="Times New Roman"/>
      <family val="1"/>
    </font>
    <font>
      <i/>
      <sz val="8"/>
      <name val="Times New Roman"/>
      <family val="1"/>
    </font>
    <font>
      <b/>
      <sz val="5.5"/>
      <color rgb="FFFF0000"/>
      <name val="Times New Roman"/>
      <family val="1"/>
    </font>
    <font>
      <sz val="7"/>
      <color rgb="FFFF0000"/>
      <name val="Times New Roman"/>
      <family val="1"/>
    </font>
    <font>
      <b/>
      <sz val="6"/>
      <color rgb="FFFF0000"/>
      <name val="Times New Roman"/>
      <family val="1"/>
    </font>
    <font>
      <b/>
      <i/>
      <sz val="5.5"/>
      <color rgb="FFFF0000"/>
      <name val="Times New Roman"/>
      <family val="1"/>
    </font>
    <font>
      <sz val="9"/>
      <color theme="1"/>
      <name val="Arial Narrow"/>
      <family val="2"/>
    </font>
  </fonts>
  <fills count="9">
    <fill>
      <patternFill patternType="none"/>
    </fill>
    <fill>
      <patternFill patternType="gray125"/>
    </fill>
    <fill>
      <patternFill patternType="solid">
        <fgColor indexed="43"/>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theme="9" tint="0.79998168889431442"/>
        <bgColor indexed="64"/>
      </patternFill>
    </fill>
  </fills>
  <borders count="67">
    <border>
      <left/>
      <right/>
      <top/>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top style="thin">
        <color indexed="64"/>
      </top>
      <bottom/>
      <diagonal/>
    </border>
    <border>
      <left/>
      <right/>
      <top style="thin">
        <color indexed="64"/>
      </top>
      <bottom/>
      <diagonal/>
    </border>
    <border>
      <left/>
      <right style="thin">
        <color theme="0" tint="-0.34998626667073579"/>
      </right>
      <top style="thin">
        <color indexed="64"/>
      </top>
      <bottom/>
      <diagonal/>
    </border>
    <border>
      <left style="thin">
        <color rgb="FFFF0000"/>
      </left>
      <right style="thin">
        <color rgb="FFFF0000"/>
      </right>
      <top style="thin">
        <color rgb="FFFF0000"/>
      </top>
      <bottom style="thin">
        <color rgb="FFFF0000"/>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thin">
        <color rgb="FFFF0000"/>
      </left>
      <right style="thin">
        <color rgb="FFFF0000"/>
      </right>
      <top/>
      <bottom style="thin">
        <color rgb="FFFF0000"/>
      </bottom>
      <diagonal/>
    </border>
    <border>
      <left style="thin">
        <color rgb="FFFF0000"/>
      </left>
      <right style="thin">
        <color theme="0" tint="-0.34998626667073579"/>
      </right>
      <top style="thin">
        <color rgb="FFFF0000"/>
      </top>
      <bottom style="thin">
        <color rgb="FFFF0000"/>
      </bottom>
      <diagonal/>
    </border>
    <border>
      <left style="thin">
        <color theme="0" tint="-0.34998626667073579"/>
      </left>
      <right style="thin">
        <color theme="0" tint="-0.34998626667073579"/>
      </right>
      <top style="thin">
        <color rgb="FFFF0000"/>
      </top>
      <bottom style="thin">
        <color rgb="FFFF0000"/>
      </bottom>
      <diagonal/>
    </border>
    <border>
      <left style="thin">
        <color theme="0" tint="-0.34998626667073579"/>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medium">
        <color theme="0" tint="-0.34998626667073579"/>
      </top>
      <bottom style="thin">
        <color rgb="FFFF0000"/>
      </bottom>
      <diagonal/>
    </border>
    <border>
      <left/>
      <right style="medium">
        <color theme="0" tint="-0.34998626667073579"/>
      </right>
      <top style="medium">
        <color theme="0" tint="-0.34998626667073579"/>
      </top>
      <bottom style="thin">
        <color rgb="FFFF0000"/>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A5A5A5"/>
      </left>
      <right style="medium">
        <color rgb="FFA5A5A5"/>
      </right>
      <top style="medium">
        <color rgb="FFA5A5A5"/>
      </top>
      <bottom style="medium">
        <color rgb="FFA5A5A5"/>
      </bottom>
      <diagonal/>
    </border>
    <border>
      <left style="medium">
        <color rgb="FFCCCCCC"/>
      </left>
      <right style="medium">
        <color rgb="FFA5A5A5"/>
      </right>
      <top style="medium">
        <color rgb="FFA5A5A5"/>
      </top>
      <bottom style="medium">
        <color rgb="FFA5A5A5"/>
      </bottom>
      <diagonal/>
    </border>
    <border>
      <left style="medium">
        <color rgb="FFA5A5A5"/>
      </left>
      <right style="medium">
        <color rgb="FFA5A5A5"/>
      </right>
      <top style="medium">
        <color rgb="FFA5A5A5"/>
      </top>
      <bottom style="thick">
        <color rgb="FFA5A5A5"/>
      </bottom>
      <diagonal/>
    </border>
    <border>
      <left style="medium">
        <color rgb="FFCCCCCC"/>
      </left>
      <right style="medium">
        <color rgb="FFA5A5A5"/>
      </right>
      <top style="medium">
        <color rgb="FFA5A5A5"/>
      </top>
      <bottom style="thick">
        <color rgb="FFA5A5A5"/>
      </bottom>
      <diagonal/>
    </border>
    <border>
      <left style="medium">
        <color rgb="FFA5A5A5"/>
      </left>
      <right style="medium">
        <color rgb="FFA5A5A5"/>
      </right>
      <top style="medium">
        <color rgb="FFCCCCCC"/>
      </top>
      <bottom style="thick">
        <color rgb="FFA5A5A5"/>
      </bottom>
      <diagonal/>
    </border>
    <border>
      <left style="medium">
        <color rgb="FFCCCCCC"/>
      </left>
      <right style="medium">
        <color rgb="FFA5A5A5"/>
      </right>
      <top style="medium">
        <color rgb="FFCCCCCC"/>
      </top>
      <bottom style="medium">
        <color rgb="FFA5A5A5"/>
      </bottom>
      <diagonal/>
    </border>
    <border>
      <left style="medium">
        <color rgb="FFCCCCCC"/>
      </left>
      <right style="medium">
        <color rgb="FFA5A5A5"/>
      </right>
      <top style="medium">
        <color rgb="FFCCCCCC"/>
      </top>
      <bottom style="thick">
        <color rgb="FFA5A5A5"/>
      </bottom>
      <diagonal/>
    </border>
    <border>
      <left style="medium">
        <color rgb="FFA5A5A5"/>
      </left>
      <right style="medium">
        <color rgb="FFA5A5A5"/>
      </right>
      <top style="medium">
        <color rgb="FFCCCCCC"/>
      </top>
      <bottom style="medium">
        <color rgb="FFA5A5A5"/>
      </bottom>
      <diagonal/>
    </border>
  </borders>
  <cellStyleXfs count="46">
    <xf numFmtId="0" fontId="0" fillId="0" borderId="0"/>
    <xf numFmtId="0" fontId="21" fillId="0" borderId="0"/>
    <xf numFmtId="0" fontId="22" fillId="0" borderId="0"/>
    <xf numFmtId="0" fontId="17" fillId="0" borderId="0"/>
    <xf numFmtId="0" fontId="17" fillId="0" borderId="0"/>
    <xf numFmtId="0" fontId="17" fillId="0" borderId="0"/>
    <xf numFmtId="0" fontId="17" fillId="0" borderId="0"/>
    <xf numFmtId="0" fontId="22" fillId="0" borderId="0"/>
    <xf numFmtId="0" fontId="22" fillId="0" borderId="0"/>
    <xf numFmtId="0" fontId="23" fillId="0" borderId="0"/>
    <xf numFmtId="0" fontId="23" fillId="0" borderId="0"/>
    <xf numFmtId="0" fontId="15" fillId="0" borderId="0"/>
    <xf numFmtId="0" fontId="15" fillId="0" borderId="0"/>
    <xf numFmtId="0" fontId="15" fillId="0" borderId="0"/>
    <xf numFmtId="0" fontId="17" fillId="0" borderId="0"/>
    <xf numFmtId="0" fontId="16" fillId="0" borderId="0"/>
    <xf numFmtId="0" fontId="17" fillId="0" borderId="0"/>
    <xf numFmtId="0" fontId="16" fillId="0" borderId="0"/>
    <xf numFmtId="0" fontId="24" fillId="0" borderId="0"/>
    <xf numFmtId="0" fontId="16" fillId="0" borderId="0"/>
    <xf numFmtId="0" fontId="17" fillId="0" borderId="0"/>
    <xf numFmtId="0" fontId="16" fillId="0" borderId="0"/>
    <xf numFmtId="0" fontId="16" fillId="0" borderId="0"/>
    <xf numFmtId="0" fontId="17" fillId="0" borderId="0"/>
    <xf numFmtId="0" fontId="17" fillId="0" borderId="0"/>
    <xf numFmtId="0" fontId="21" fillId="0" borderId="0"/>
    <xf numFmtId="0" fontId="17" fillId="0" borderId="0"/>
    <xf numFmtId="0" fontId="17" fillId="0" borderId="0"/>
    <xf numFmtId="0" fontId="23" fillId="0" borderId="0"/>
    <xf numFmtId="0" fontId="21" fillId="0" borderId="0"/>
    <xf numFmtId="0" fontId="23" fillId="0" borderId="0"/>
    <xf numFmtId="0" fontId="23" fillId="0" borderId="0"/>
    <xf numFmtId="0" fontId="24" fillId="0" borderId="0"/>
    <xf numFmtId="0" fontId="22" fillId="0" borderId="0"/>
    <xf numFmtId="0" fontId="24" fillId="0" borderId="0"/>
    <xf numFmtId="0" fontId="24" fillId="0" borderId="0"/>
    <xf numFmtId="0" fontId="17" fillId="0" borderId="0"/>
    <xf numFmtId="0" fontId="17" fillId="0" borderId="0"/>
    <xf numFmtId="0" fontId="17" fillId="0" borderId="0"/>
    <xf numFmtId="0" fontId="17" fillId="0" borderId="0"/>
    <xf numFmtId="0" fontId="21" fillId="0" borderId="0"/>
    <xf numFmtId="0" fontId="9" fillId="0" borderId="0"/>
    <xf numFmtId="9" fontId="23"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0" fontId="21" fillId="0" borderId="0"/>
  </cellStyleXfs>
  <cellXfs count="226">
    <xf numFmtId="0" fontId="0" fillId="0" borderId="0" xfId="0"/>
    <xf numFmtId="0" fontId="0" fillId="0" borderId="1" xfId="0" applyBorder="1"/>
    <xf numFmtId="0" fontId="0" fillId="0" borderId="2" xfId="0" applyBorder="1"/>
    <xf numFmtId="0" fontId="25" fillId="0" borderId="0" xfId="0" applyFont="1"/>
    <xf numFmtId="0" fontId="25" fillId="0" borderId="0" xfId="0" applyFont="1" applyBorder="1"/>
    <xf numFmtId="0" fontId="26" fillId="0" borderId="0" xfId="0" applyFont="1"/>
    <xf numFmtId="0" fontId="25" fillId="0" borderId="0" xfId="0" applyFont="1" applyAlignment="1">
      <alignment horizontal="right"/>
    </xf>
    <xf numFmtId="0" fontId="26" fillId="0" borderId="0" xfId="0" applyFont="1" applyAlignment="1">
      <alignment horizontal="right"/>
    </xf>
    <xf numFmtId="0" fontId="28" fillId="0" borderId="0" xfId="0" applyFont="1"/>
    <xf numFmtId="0" fontId="28" fillId="0" borderId="0" xfId="0" applyFont="1" applyAlignment="1">
      <alignment vertical="center" wrapText="1" shrinkToFit="1"/>
    </xf>
    <xf numFmtId="0" fontId="29" fillId="0" borderId="0" xfId="0" applyFont="1"/>
    <xf numFmtId="0" fontId="26" fillId="0" borderId="3" xfId="0" applyFont="1" applyBorder="1"/>
    <xf numFmtId="0" fontId="11" fillId="0" borderId="3" xfId="41" applyFont="1" applyBorder="1" applyAlignment="1">
      <alignment horizontal="left" vertical="center" wrapText="1"/>
    </xf>
    <xf numFmtId="0" fontId="25" fillId="0" borderId="0" xfId="0" applyFont="1" applyProtection="1">
      <protection locked="0"/>
    </xf>
    <xf numFmtId="0" fontId="26" fillId="0" borderId="7" xfId="0" applyFont="1" applyBorder="1"/>
    <xf numFmtId="0" fontId="26" fillId="0" borderId="8" xfId="0" applyFont="1" applyBorder="1"/>
    <xf numFmtId="0" fontId="26" fillId="0" borderId="0" xfId="0" applyFont="1" applyBorder="1"/>
    <xf numFmtId="0" fontId="12" fillId="0" borderId="3" xfId="41" applyFont="1" applyBorder="1" applyAlignment="1">
      <alignment horizontal="left" vertical="center" wrapText="1"/>
    </xf>
    <xf numFmtId="0" fontId="13" fillId="0" borderId="3" xfId="41" applyFont="1" applyBorder="1" applyAlignment="1">
      <alignment horizontal="left" vertical="center" wrapText="1"/>
    </xf>
    <xf numFmtId="0" fontId="13" fillId="0" borderId="3" xfId="41" applyFont="1" applyBorder="1" applyAlignment="1">
      <alignment horizontal="right" vertical="center" wrapText="1"/>
    </xf>
    <xf numFmtId="0" fontId="14" fillId="2" borderId="3" xfId="41" applyFont="1" applyFill="1" applyBorder="1" applyAlignment="1" applyProtection="1">
      <alignment horizontal="right" vertical="center" wrapText="1"/>
      <protection locked="0"/>
    </xf>
    <xf numFmtId="0" fontId="30" fillId="0" borderId="9" xfId="0" applyNumberFormat="1" applyFont="1" applyBorder="1" applyAlignment="1">
      <alignment horizontal="right" wrapText="1"/>
    </xf>
    <xf numFmtId="0" fontId="13" fillId="0" borderId="10" xfId="41" applyFont="1" applyBorder="1" applyAlignment="1">
      <alignment vertical="center" wrapText="1"/>
    </xf>
    <xf numFmtId="0" fontId="28" fillId="0" borderId="0" xfId="0" applyFont="1" applyAlignment="1">
      <alignment horizontal="left" vertical="center" wrapText="1" shrinkToFit="1"/>
    </xf>
    <xf numFmtId="16" fontId="25" fillId="0" borderId="0" xfId="0" applyNumberFormat="1" applyFont="1"/>
    <xf numFmtId="0" fontId="12" fillId="0" borderId="6" xfId="41" applyFont="1" applyBorder="1" applyAlignment="1">
      <alignment horizontal="left" vertical="center" wrapText="1"/>
    </xf>
    <xf numFmtId="0" fontId="13" fillId="0" borderId="7" xfId="41" applyFont="1" applyBorder="1" applyAlignment="1">
      <alignment horizontal="left" vertical="center" wrapText="1"/>
    </xf>
    <xf numFmtId="0" fontId="13" fillId="0" borderId="12" xfId="41" applyFont="1" applyBorder="1" applyAlignment="1">
      <alignment horizontal="left" vertical="center" wrapText="1"/>
    </xf>
    <xf numFmtId="0" fontId="28" fillId="0" borderId="0" xfId="0" applyFont="1" applyFill="1"/>
    <xf numFmtId="0" fontId="10" fillId="0" borderId="6" xfId="41" applyFont="1" applyFill="1" applyBorder="1" applyAlignment="1">
      <alignment horizontal="left" vertical="center" wrapText="1"/>
    </xf>
    <xf numFmtId="1" fontId="20" fillId="0" borderId="11" xfId="41" applyNumberFormat="1" applyFont="1" applyFill="1" applyBorder="1" applyAlignment="1">
      <alignment horizontal="right" vertical="center" wrapText="1"/>
    </xf>
    <xf numFmtId="1" fontId="20" fillId="0" borderId="4" xfId="41" applyNumberFormat="1" applyFont="1" applyFill="1" applyBorder="1" applyAlignment="1">
      <alignment horizontal="right" vertical="center" wrapText="1"/>
    </xf>
    <xf numFmtId="1" fontId="20" fillId="0" borderId="13" xfId="41" applyNumberFormat="1" applyFont="1" applyFill="1" applyBorder="1" applyAlignment="1">
      <alignment horizontal="right" vertical="center" wrapText="1"/>
    </xf>
    <xf numFmtId="1" fontId="20" fillId="0" borderId="5" xfId="41" applyNumberFormat="1" applyFont="1" applyFill="1" applyBorder="1" applyAlignment="1">
      <alignment vertical="center" wrapText="1"/>
    </xf>
    <xf numFmtId="0" fontId="25" fillId="0" borderId="0" xfId="0" applyFont="1" applyAlignment="1">
      <alignment horizontal="center"/>
    </xf>
    <xf numFmtId="0" fontId="26" fillId="0" borderId="8" xfId="0" applyFont="1" applyBorder="1" applyAlignment="1">
      <alignment horizontal="center"/>
    </xf>
    <xf numFmtId="0" fontId="26" fillId="0" borderId="0" xfId="0" applyFont="1" applyBorder="1" applyAlignment="1">
      <alignment horizontal="center"/>
    </xf>
    <xf numFmtId="0" fontId="25" fillId="0" borderId="0" xfId="0" applyFont="1" applyBorder="1" applyAlignment="1">
      <alignment horizontal="center"/>
    </xf>
    <xf numFmtId="0" fontId="26" fillId="6" borderId="31" xfId="0" applyFont="1" applyFill="1" applyBorder="1" applyProtection="1">
      <protection locked="0"/>
    </xf>
    <xf numFmtId="0" fontId="31" fillId="6" borderId="32" xfId="0" applyFont="1" applyFill="1" applyBorder="1" applyAlignment="1" applyProtection="1">
      <alignment horizontal="left" vertical="center" wrapText="1"/>
      <protection locked="0"/>
    </xf>
    <xf numFmtId="0" fontId="26" fillId="6" borderId="32" xfId="0" applyFont="1" applyFill="1" applyBorder="1" applyAlignment="1" applyProtection="1">
      <alignment horizontal="center" vertical="center" wrapText="1"/>
      <protection locked="0"/>
    </xf>
    <xf numFmtId="0" fontId="26" fillId="6" borderId="18" xfId="0" applyFont="1" applyFill="1" applyBorder="1" applyAlignment="1" applyProtection="1">
      <alignment horizontal="center" vertical="center" wrapText="1"/>
      <protection locked="0"/>
    </xf>
    <xf numFmtId="1" fontId="7" fillId="6" borderId="31" xfId="0" applyNumberFormat="1" applyFont="1" applyFill="1" applyBorder="1" applyAlignment="1" applyProtection="1">
      <alignment horizontal="right" vertical="center" wrapText="1"/>
      <protection locked="0"/>
    </xf>
    <xf numFmtId="1" fontId="7" fillId="6" borderId="32" xfId="0" applyNumberFormat="1" applyFont="1" applyFill="1" applyBorder="1" applyAlignment="1" applyProtection="1">
      <alignment horizontal="center" wrapText="1"/>
      <protection locked="0"/>
    </xf>
    <xf numFmtId="0" fontId="31" fillId="6" borderId="3" xfId="0" applyFont="1" applyFill="1" applyBorder="1" applyAlignment="1" applyProtection="1">
      <alignment horizontal="left" vertical="center" wrapText="1"/>
      <protection locked="0"/>
    </xf>
    <xf numFmtId="0" fontId="26" fillId="6" borderId="3" xfId="0" applyFont="1" applyFill="1" applyBorder="1" applyAlignment="1" applyProtection="1">
      <alignment horizontal="center" vertical="center" wrapText="1"/>
      <protection locked="0"/>
    </xf>
    <xf numFmtId="0" fontId="26" fillId="6" borderId="22" xfId="0" applyFont="1" applyFill="1" applyBorder="1" applyAlignment="1" applyProtection="1">
      <alignment horizontal="center" vertical="center" wrapText="1"/>
      <protection locked="0"/>
    </xf>
    <xf numFmtId="0" fontId="31" fillId="6" borderId="6" xfId="0" applyFont="1" applyFill="1" applyBorder="1" applyAlignment="1" applyProtection="1">
      <alignment horizontal="left" vertical="center" wrapText="1"/>
      <protection locked="0"/>
    </xf>
    <xf numFmtId="0" fontId="26" fillId="6" borderId="6" xfId="0" applyFont="1" applyFill="1" applyBorder="1" applyAlignment="1" applyProtection="1">
      <alignment horizontal="center" vertical="center" wrapText="1"/>
      <protection locked="0"/>
    </xf>
    <xf numFmtId="0" fontId="26" fillId="6" borderId="29" xfId="0" applyFont="1" applyFill="1" applyBorder="1" applyAlignment="1" applyProtection="1">
      <alignment horizontal="center" vertical="center" wrapText="1"/>
      <protection locked="0"/>
    </xf>
    <xf numFmtId="0" fontId="26" fillId="0" borderId="0" xfId="0" applyFont="1" applyAlignment="1">
      <alignment horizontal="center"/>
    </xf>
    <xf numFmtId="0" fontId="25" fillId="0" borderId="0" xfId="0" applyFont="1" applyAlignment="1">
      <alignment horizontal="center" vertical="center"/>
    </xf>
    <xf numFmtId="0" fontId="26" fillId="0" borderId="8" xfId="0" applyFont="1" applyBorder="1" applyAlignment="1">
      <alignment horizontal="center" vertical="center"/>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4" fillId="6" borderId="33" xfId="0" applyNumberFormat="1" applyFont="1" applyFill="1" applyBorder="1" applyAlignment="1" applyProtection="1">
      <alignment horizontal="center" vertical="center" wrapText="1"/>
      <protection locked="0"/>
    </xf>
    <xf numFmtId="0" fontId="2" fillId="0" borderId="0" xfId="0" applyFont="1" applyBorder="1" applyAlignment="1">
      <alignment horizontal="center"/>
    </xf>
    <xf numFmtId="0" fontId="32" fillId="0" borderId="0" xfId="0" applyFont="1" applyAlignment="1" applyProtection="1">
      <alignment horizontal="left" vertical="top"/>
    </xf>
    <xf numFmtId="0" fontId="25" fillId="0" borderId="0" xfId="0" applyFont="1" applyProtection="1"/>
    <xf numFmtId="0" fontId="25" fillId="0" borderId="0" xfId="0" applyFont="1" applyAlignment="1" applyProtection="1">
      <alignment horizontal="right"/>
    </xf>
    <xf numFmtId="0" fontId="25"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xf numFmtId="0" fontId="25" fillId="0" borderId="0" xfId="0" applyFont="1" applyFill="1" applyAlignment="1" applyProtection="1">
      <alignment horizontal="center" vertical="center"/>
    </xf>
    <xf numFmtId="0" fontId="25" fillId="0" borderId="0" xfId="0" applyFont="1" applyFill="1" applyAlignment="1" applyProtection="1">
      <alignment horizontal="center"/>
    </xf>
    <xf numFmtId="0" fontId="26" fillId="0" borderId="0" xfId="0" applyFont="1" applyProtection="1"/>
    <xf numFmtId="0" fontId="25" fillId="0" borderId="0" xfId="0" applyFont="1" applyFill="1" applyProtection="1"/>
    <xf numFmtId="0" fontId="5" fillId="0" borderId="6" xfId="0" applyFont="1" applyBorder="1" applyAlignment="1" applyProtection="1">
      <alignment horizontal="center" textRotation="90" wrapText="1"/>
    </xf>
    <xf numFmtId="0" fontId="5" fillId="0" borderId="6" xfId="0" applyFont="1" applyFill="1" applyBorder="1" applyAlignment="1" applyProtection="1">
      <alignment horizontal="center" textRotation="90" wrapText="1"/>
    </xf>
    <xf numFmtId="0" fontId="31" fillId="0" borderId="6" xfId="0" applyFont="1" applyBorder="1" applyAlignment="1" applyProtection="1">
      <alignment horizontal="center" textRotation="90" wrapText="1"/>
    </xf>
    <xf numFmtId="0" fontId="31" fillId="0" borderId="40" xfId="0" applyFont="1" applyBorder="1" applyAlignment="1" applyProtection="1">
      <alignment horizontal="center" textRotation="90" wrapText="1"/>
    </xf>
    <xf numFmtId="0" fontId="25" fillId="0" borderId="0" xfId="0" applyFont="1" applyAlignment="1" applyProtection="1"/>
    <xf numFmtId="0" fontId="36" fillId="0" borderId="10" xfId="0" applyFont="1" applyBorder="1" applyAlignment="1" applyProtection="1">
      <alignment horizontal="center" vertical="center" wrapText="1"/>
    </xf>
    <xf numFmtId="0" fontId="36" fillId="5" borderId="10" xfId="0" applyFont="1" applyFill="1" applyBorder="1" applyAlignment="1" applyProtection="1">
      <alignment horizontal="center" vertical="center" wrapText="1"/>
    </xf>
    <xf numFmtId="0" fontId="38" fillId="0" borderId="0" xfId="0" applyFont="1" applyProtection="1"/>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wrapText="1"/>
    </xf>
    <xf numFmtId="0" fontId="6" fillId="5" borderId="32"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1" fontId="7" fillId="6" borderId="19" xfId="0" applyNumberFormat="1" applyFont="1" applyFill="1" applyBorder="1" applyAlignment="1" applyProtection="1">
      <alignment horizontal="center" vertical="center" wrapText="1"/>
      <protection locked="0"/>
    </xf>
    <xf numFmtId="49" fontId="26" fillId="6" borderId="32" xfId="0" applyNumberFormat="1" applyFont="1" applyFill="1" applyBorder="1" applyAlignment="1" applyProtection="1">
      <alignment horizontal="center" vertical="center" wrapText="1"/>
      <protection locked="0"/>
    </xf>
    <xf numFmtId="49" fontId="26" fillId="6" borderId="3" xfId="0" applyNumberFormat="1" applyFont="1" applyFill="1" applyBorder="1" applyAlignment="1" applyProtection="1">
      <alignment horizontal="center" vertical="center" wrapText="1"/>
      <protection locked="0"/>
    </xf>
    <xf numFmtId="49" fontId="26" fillId="6" borderId="6" xfId="0" applyNumberFormat="1" applyFont="1" applyFill="1" applyBorder="1" applyAlignment="1" applyProtection="1">
      <alignment horizontal="center" vertical="center" wrapText="1"/>
      <protection locked="0"/>
    </xf>
    <xf numFmtId="49" fontId="26" fillId="6" borderId="12" xfId="0" applyNumberFormat="1" applyFont="1" applyFill="1" applyBorder="1" applyAlignment="1" applyProtection="1">
      <alignment horizontal="center" vertical="center" wrapText="1"/>
      <protection locked="0"/>
    </xf>
    <xf numFmtId="0" fontId="36" fillId="0" borderId="10" xfId="0" applyFont="1" applyFill="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26" fillId="6" borderId="58" xfId="0" applyNumberFormat="1" applyFont="1" applyFill="1" applyBorder="1" applyAlignment="1" applyProtection="1">
      <alignment horizontal="left" vertical="center" wrapText="1"/>
      <protection locked="0"/>
    </xf>
    <xf numFmtId="0" fontId="25" fillId="7" borderId="0" xfId="0" applyFont="1" applyFill="1" applyProtection="1"/>
    <xf numFmtId="0" fontId="6" fillId="7" borderId="32" xfId="0" applyFont="1" applyFill="1" applyBorder="1" applyAlignment="1" applyProtection="1">
      <alignment horizontal="center" vertical="center"/>
    </xf>
    <xf numFmtId="49" fontId="30" fillId="7" borderId="32" xfId="0" applyNumberFormat="1" applyFont="1" applyFill="1" applyBorder="1" applyAlignment="1" applyProtection="1">
      <alignment horizontal="left" vertical="top" wrapText="1"/>
      <protection locked="0"/>
    </xf>
    <xf numFmtId="49" fontId="30" fillId="7" borderId="3" xfId="0" applyNumberFormat="1" applyFont="1" applyFill="1" applyBorder="1" applyAlignment="1" applyProtection="1">
      <alignment horizontal="left" vertical="top" wrapText="1"/>
      <protection locked="0"/>
    </xf>
    <xf numFmtId="0" fontId="25" fillId="7" borderId="0" xfId="0" applyFont="1" applyFill="1"/>
    <xf numFmtId="0" fontId="34" fillId="7" borderId="0" xfId="0" applyFont="1" applyFill="1"/>
    <xf numFmtId="0" fontId="10" fillId="7" borderId="3" xfId="41" applyFont="1" applyFill="1" applyBorder="1" applyAlignment="1">
      <alignment horizontal="left" vertical="center" wrapText="1"/>
    </xf>
    <xf numFmtId="2" fontId="26" fillId="6" borderId="32" xfId="0" applyNumberFormat="1" applyFont="1" applyFill="1" applyBorder="1" applyAlignment="1" applyProtection="1">
      <alignment horizontal="right" vertical="center" wrapText="1"/>
      <protection locked="0"/>
    </xf>
    <xf numFmtId="2" fontId="26" fillId="6" borderId="3" xfId="0" applyNumberFormat="1" applyFont="1" applyFill="1" applyBorder="1" applyAlignment="1" applyProtection="1">
      <alignment horizontal="right" vertical="center" wrapText="1"/>
      <protection locked="0"/>
    </xf>
    <xf numFmtId="2" fontId="26" fillId="6" borderId="6" xfId="0" applyNumberFormat="1" applyFont="1" applyFill="1" applyBorder="1" applyAlignment="1" applyProtection="1">
      <alignment horizontal="right" vertical="center" wrapText="1"/>
      <protection locked="0"/>
    </xf>
    <xf numFmtId="2" fontId="26" fillId="6" borderId="12" xfId="0" applyNumberFormat="1" applyFont="1" applyFill="1" applyBorder="1" applyAlignment="1" applyProtection="1">
      <alignment horizontal="right" vertical="center" wrapText="1"/>
      <protection locked="0"/>
    </xf>
    <xf numFmtId="2" fontId="7" fillId="6" borderId="32" xfId="0" applyNumberFormat="1" applyFont="1" applyFill="1" applyBorder="1" applyAlignment="1" applyProtection="1">
      <alignment horizontal="center" wrapText="1"/>
      <protection locked="0"/>
    </xf>
    <xf numFmtId="1" fontId="26" fillId="6" borderId="32" xfId="0" applyNumberFormat="1" applyFont="1" applyFill="1" applyBorder="1" applyAlignment="1" applyProtection="1">
      <alignment horizontal="right" vertical="center" wrapText="1"/>
      <protection locked="0"/>
    </xf>
    <xf numFmtId="1" fontId="30" fillId="0" borderId="9" xfId="0" applyNumberFormat="1" applyFont="1" applyBorder="1" applyAlignment="1">
      <alignment horizontal="right"/>
    </xf>
    <xf numFmtId="0" fontId="29" fillId="0" borderId="0" xfId="0" applyFont="1" applyProtection="1"/>
    <xf numFmtId="0" fontId="37" fillId="0" borderId="39" xfId="0" applyFont="1" applyBorder="1" applyAlignment="1" applyProtection="1">
      <alignment horizontal="center" vertical="center" wrapText="1"/>
    </xf>
    <xf numFmtId="0" fontId="5" fillId="8" borderId="6" xfId="0" applyFont="1" applyFill="1" applyBorder="1" applyAlignment="1" applyProtection="1">
      <alignment horizontal="center" textRotation="90" wrapText="1"/>
    </xf>
    <xf numFmtId="0" fontId="11" fillId="0" borderId="6" xfId="41" applyFont="1" applyBorder="1" applyAlignment="1">
      <alignment horizontal="center" vertical="center" wrapText="1"/>
    </xf>
    <xf numFmtId="1" fontId="19" fillId="3" borderId="11" xfId="41" applyNumberFormat="1" applyFont="1" applyFill="1" applyBorder="1" applyAlignment="1">
      <alignment horizontal="center" vertical="center" wrapText="1"/>
    </xf>
    <xf numFmtId="1" fontId="19" fillId="3" borderId="4" xfId="41" applyNumberFormat="1" applyFont="1" applyFill="1" applyBorder="1" applyAlignment="1">
      <alignment horizontal="center" vertical="center" wrapText="1"/>
    </xf>
    <xf numFmtId="1" fontId="19" fillId="3" borderId="13" xfId="41" applyNumberFormat="1" applyFont="1" applyFill="1" applyBorder="1" applyAlignment="1">
      <alignment horizontal="center" vertical="center" wrapText="1"/>
    </xf>
    <xf numFmtId="1" fontId="19" fillId="3" borderId="5" xfId="41" applyNumberFormat="1" applyFont="1" applyFill="1" applyBorder="1" applyAlignment="1">
      <alignment horizontal="center" vertical="center" wrapText="1"/>
    </xf>
    <xf numFmtId="0" fontId="28" fillId="0" borderId="0" xfId="0" applyFont="1" applyAlignment="1">
      <alignment horizontal="center"/>
    </xf>
    <xf numFmtId="0" fontId="13" fillId="5" borderId="3" xfId="0" applyFont="1" applyFill="1" applyBorder="1" applyAlignment="1">
      <alignment vertical="center" wrapText="1"/>
    </xf>
    <xf numFmtId="0" fontId="53" fillId="5" borderId="3" xfId="0" applyFont="1" applyFill="1" applyBorder="1" applyAlignment="1">
      <alignment vertical="center" wrapText="1"/>
    </xf>
    <xf numFmtId="0" fontId="53" fillId="0" borderId="0" xfId="0" applyFont="1" applyAlignment="1">
      <alignment vertical="center" wrapText="1" shrinkToFit="1"/>
    </xf>
    <xf numFmtId="0" fontId="30" fillId="0" borderId="57" xfId="0" applyNumberFormat="1" applyFont="1" applyBorder="1" applyAlignment="1">
      <alignment horizontal="center" wrapText="1"/>
    </xf>
    <xf numFmtId="1" fontId="30" fillId="0" borderId="9" xfId="0" applyNumberFormat="1" applyFont="1" applyBorder="1" applyAlignment="1">
      <alignment horizontal="center"/>
    </xf>
    <xf numFmtId="49" fontId="7" fillId="6" borderId="3" xfId="45" applyNumberFormat="1" applyFont="1" applyFill="1" applyBorder="1" applyAlignment="1" applyProtection="1">
      <alignment horizontal="left" vertical="center" wrapText="1"/>
      <protection locked="0"/>
    </xf>
    <xf numFmtId="49" fontId="7" fillId="6" borderId="6" xfId="45" applyNumberFormat="1" applyFont="1" applyFill="1" applyBorder="1" applyAlignment="1" applyProtection="1">
      <alignment horizontal="left" vertical="center" wrapText="1"/>
      <protection locked="0"/>
    </xf>
    <xf numFmtId="49" fontId="7" fillId="6" borderId="3"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0" fontId="26" fillId="6" borderId="59" xfId="0" applyFont="1" applyFill="1" applyBorder="1" applyAlignment="1">
      <alignment horizontal="right" vertical="center" wrapText="1"/>
    </xf>
    <xf numFmtId="0" fontId="26" fillId="6" borderId="60" xfId="0" applyFont="1" applyFill="1" applyBorder="1" applyAlignment="1">
      <alignment horizontal="right" vertical="center" wrapText="1"/>
    </xf>
    <xf numFmtId="0" fontId="26" fillId="6" borderId="60" xfId="0" applyFont="1" applyFill="1" applyBorder="1" applyAlignment="1">
      <alignment horizontal="center" vertical="center" wrapText="1"/>
    </xf>
    <xf numFmtId="0" fontId="26" fillId="6" borderId="61" xfId="0" applyFont="1" applyFill="1" applyBorder="1" applyAlignment="1">
      <alignment horizontal="right" vertical="center" wrapText="1"/>
    </xf>
    <xf numFmtId="0" fontId="0" fillId="6" borderId="60" xfId="0" applyFill="1" applyBorder="1" applyAlignment="1">
      <alignment vertical="center" wrapText="1"/>
    </xf>
    <xf numFmtId="0" fontId="0" fillId="6" borderId="62" xfId="0" applyFill="1" applyBorder="1" applyAlignment="1">
      <alignment vertical="center" wrapText="1"/>
    </xf>
    <xf numFmtId="0" fontId="26" fillId="6" borderId="60" xfId="0" applyFont="1" applyFill="1" applyBorder="1" applyAlignment="1">
      <alignment horizontal="center" wrapText="1"/>
    </xf>
    <xf numFmtId="0" fontId="0" fillId="6" borderId="60" xfId="0" applyFill="1" applyBorder="1" applyAlignment="1">
      <alignment wrapText="1"/>
    </xf>
    <xf numFmtId="0" fontId="0" fillId="6" borderId="61" xfId="0" applyFill="1" applyBorder="1" applyAlignment="1">
      <alignment vertical="center" wrapText="1"/>
    </xf>
    <xf numFmtId="0" fontId="0" fillId="6" borderId="63" xfId="0" applyFill="1" applyBorder="1" applyAlignment="1">
      <alignment vertical="center" wrapText="1"/>
    </xf>
    <xf numFmtId="0" fontId="0" fillId="6" borderId="64" xfId="0" applyFill="1" applyBorder="1" applyAlignment="1">
      <alignment vertical="center" wrapText="1"/>
    </xf>
    <xf numFmtId="0" fontId="0" fillId="6" borderId="65" xfId="0" applyFill="1" applyBorder="1" applyAlignment="1">
      <alignment vertical="center" wrapText="1"/>
    </xf>
    <xf numFmtId="0" fontId="0" fillId="6" borderId="64" xfId="0" applyFill="1" applyBorder="1" applyAlignment="1">
      <alignment wrapText="1"/>
    </xf>
    <xf numFmtId="0" fontId="0" fillId="6" borderId="65" xfId="0" applyFill="1" applyBorder="1" applyAlignment="1">
      <alignment wrapText="1"/>
    </xf>
    <xf numFmtId="0" fontId="26" fillId="6" borderId="63" xfId="0" applyFont="1" applyFill="1" applyBorder="1" applyAlignment="1">
      <alignment vertical="center" wrapText="1"/>
    </xf>
    <xf numFmtId="0" fontId="26" fillId="6" borderId="64" xfId="0" applyFont="1" applyFill="1" applyBorder="1" applyAlignment="1">
      <alignment vertical="center" wrapText="1"/>
    </xf>
    <xf numFmtId="0" fontId="26" fillId="6" borderId="65" xfId="0" applyFont="1" applyFill="1" applyBorder="1" applyAlignment="1">
      <alignment vertical="center" wrapText="1"/>
    </xf>
    <xf numFmtId="0" fontId="26" fillId="6" borderId="64" xfId="0" applyFont="1" applyFill="1" applyBorder="1" applyAlignment="1">
      <alignment wrapText="1"/>
    </xf>
    <xf numFmtId="0" fontId="26" fillId="6" borderId="59" xfId="0" applyFont="1" applyFill="1" applyBorder="1" applyAlignment="1">
      <alignment horizontal="center" wrapText="1"/>
    </xf>
    <xf numFmtId="0" fontId="26" fillId="6" borderId="66" xfId="0" applyFont="1" applyFill="1" applyBorder="1" applyAlignment="1">
      <alignment horizontal="center" wrapText="1"/>
    </xf>
    <xf numFmtId="0" fontId="36" fillId="0" borderId="22" xfId="0" applyFont="1" applyBorder="1" applyAlignment="1" applyProtection="1">
      <alignment horizontal="center" vertical="center" wrapText="1"/>
    </xf>
    <xf numFmtId="0" fontId="36" fillId="0" borderId="56"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0" fontId="41" fillId="4" borderId="46" xfId="0" applyFont="1" applyFill="1" applyBorder="1" applyAlignment="1" applyProtection="1">
      <alignment horizontal="center" vertical="center" wrapText="1"/>
    </xf>
    <xf numFmtId="0" fontId="41" fillId="4" borderId="8"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38" fillId="0" borderId="16" xfId="0" applyFont="1" applyBorder="1" applyAlignment="1" applyProtection="1">
      <alignment horizontal="center" wrapText="1"/>
    </xf>
    <xf numFmtId="0" fontId="38" fillId="0" borderId="0" xfId="0" applyFont="1" applyAlignment="1" applyProtection="1">
      <alignment horizontal="center"/>
    </xf>
    <xf numFmtId="0" fontId="38" fillId="0" borderId="8" xfId="0"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0" fontId="30" fillId="0" borderId="49"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5" fillId="0" borderId="32" xfId="0" applyFont="1" applyBorder="1" applyAlignment="1" applyProtection="1">
      <alignment horizontal="center" textRotation="90" wrapText="1"/>
    </xf>
    <xf numFmtId="0" fontId="5" fillId="0" borderId="6" xfId="0" applyFont="1" applyBorder="1" applyAlignment="1" applyProtection="1">
      <alignment horizontal="center" textRotation="90" wrapText="1"/>
    </xf>
    <xf numFmtId="0" fontId="31" fillId="0" borderId="32" xfId="0" applyFont="1" applyBorder="1" applyAlignment="1" applyProtection="1">
      <alignment horizontal="center" textRotation="90" wrapText="1"/>
    </xf>
    <xf numFmtId="0" fontId="31" fillId="0" borderId="6" xfId="0" applyFont="1" applyBorder="1" applyAlignment="1" applyProtection="1">
      <alignment horizontal="center" textRotation="90" wrapText="1"/>
    </xf>
    <xf numFmtId="0" fontId="30" fillId="0" borderId="44" xfId="0" applyFont="1" applyFill="1" applyBorder="1" applyAlignment="1" applyProtection="1">
      <alignment horizontal="center" vertical="center" wrapText="1"/>
    </xf>
    <xf numFmtId="0" fontId="31" fillId="0" borderId="32" xfId="0" applyFont="1" applyBorder="1" applyAlignment="1" applyProtection="1">
      <alignment horizontal="center" vertical="center" textRotation="90" wrapText="1"/>
    </xf>
    <xf numFmtId="0" fontId="31" fillId="0" borderId="12" xfId="0" applyFont="1" applyBorder="1" applyAlignment="1" applyProtection="1">
      <alignment horizontal="center" vertical="center" textRotation="90" wrapText="1"/>
    </xf>
    <xf numFmtId="0" fontId="5" fillId="0" borderId="32" xfId="0" applyFont="1" applyBorder="1" applyAlignment="1" applyProtection="1">
      <alignment horizontal="center" vertical="center" textRotation="90" wrapText="1"/>
    </xf>
    <xf numFmtId="0" fontId="5" fillId="0" borderId="12" xfId="0" applyFont="1" applyBorder="1" applyAlignment="1" applyProtection="1">
      <alignment horizontal="center" vertical="center" textRotation="90" wrapText="1"/>
    </xf>
    <xf numFmtId="0" fontId="30" fillId="0" borderId="18" xfId="0" applyFont="1" applyBorder="1" applyAlignment="1" applyProtection="1">
      <alignment horizontal="center" vertical="center" wrapText="1"/>
    </xf>
    <xf numFmtId="0" fontId="30" fillId="0" borderId="34"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33" fillId="0" borderId="18" xfId="0" applyFont="1" applyBorder="1" applyAlignment="1" applyProtection="1">
      <alignment horizontal="center" vertical="center" wrapText="1"/>
    </xf>
    <xf numFmtId="0" fontId="33" fillId="0" borderId="34" xfId="0" applyFont="1" applyBorder="1" applyAlignment="1" applyProtection="1">
      <alignment horizontal="center" vertical="center" wrapText="1"/>
    </xf>
    <xf numFmtId="0" fontId="33" fillId="0" borderId="33" xfId="0" applyFont="1" applyBorder="1" applyAlignment="1" applyProtection="1">
      <alignment horizontal="center" vertical="center" wrapText="1"/>
    </xf>
    <xf numFmtId="0" fontId="30" fillId="0" borderId="44" xfId="0" applyFont="1" applyBorder="1" applyAlignment="1" applyProtection="1">
      <alignment horizontal="center" vertical="center" wrapText="1"/>
    </xf>
    <xf numFmtId="0" fontId="27" fillId="0" borderId="0" xfId="0" applyFont="1" applyFill="1" applyBorder="1" applyAlignment="1" applyProtection="1">
      <alignment horizontal="left" wrapText="1"/>
    </xf>
    <xf numFmtId="0" fontId="4" fillId="0" borderId="44" xfId="0" applyFont="1" applyBorder="1" applyAlignment="1" applyProtection="1">
      <alignment horizontal="center" vertical="center" wrapText="1"/>
    </xf>
    <xf numFmtId="0" fontId="3" fillId="0" borderId="44" xfId="0" applyFont="1" applyBorder="1" applyAlignment="1" applyProtection="1">
      <alignment horizontal="center" vertical="center" textRotation="90" wrapText="1"/>
    </xf>
    <xf numFmtId="0" fontId="27" fillId="0" borderId="0" xfId="0" applyFont="1" applyFill="1" applyBorder="1" applyAlignment="1" applyProtection="1">
      <alignment horizontal="left" vertical="center" wrapText="1"/>
    </xf>
    <xf numFmtId="0" fontId="8" fillId="0" borderId="44" xfId="0" applyFont="1" applyBorder="1" applyAlignment="1" applyProtection="1">
      <alignment horizontal="center" vertical="center" wrapText="1"/>
    </xf>
    <xf numFmtId="0" fontId="8" fillId="7" borderId="37" xfId="0" applyFont="1" applyFill="1" applyBorder="1" applyAlignment="1" applyProtection="1">
      <alignment horizontal="center" vertical="center" wrapText="1"/>
    </xf>
    <xf numFmtId="0" fontId="8" fillId="7" borderId="35" xfId="0" applyFont="1" applyFill="1" applyBorder="1" applyAlignment="1" applyProtection="1">
      <alignment horizontal="center" vertical="center" wrapText="1"/>
    </xf>
    <xf numFmtId="0" fontId="8" fillId="7" borderId="38" xfId="0" applyFont="1" applyFill="1" applyBorder="1" applyAlignment="1" applyProtection="1">
      <alignment horizontal="center" vertical="center" wrapText="1"/>
    </xf>
    <xf numFmtId="0" fontId="33" fillId="7" borderId="36" xfId="0" applyFont="1" applyFill="1" applyBorder="1" applyAlignment="1" applyProtection="1">
      <alignment horizontal="center" vertical="center" wrapText="1"/>
    </xf>
    <xf numFmtId="0" fontId="33" fillId="7" borderId="22" xfId="0" applyFont="1" applyFill="1" applyBorder="1" applyAlignment="1" applyProtection="1">
      <alignment horizontal="center" vertical="center" wrapText="1"/>
    </xf>
    <xf numFmtId="0" fontId="33" fillId="7" borderId="45" xfId="0" applyFont="1" applyFill="1" applyBorder="1" applyAlignment="1" applyProtection="1">
      <alignment horizontal="center" vertical="center" wrapText="1"/>
    </xf>
    <xf numFmtId="0" fontId="33" fillId="0" borderId="44" xfId="0" applyFont="1" applyBorder="1" applyAlignment="1" applyProtection="1">
      <alignment horizontal="center" vertical="center" textRotation="90" wrapText="1"/>
    </xf>
    <xf numFmtId="0" fontId="5" fillId="0" borderId="19" xfId="0" applyFont="1" applyBorder="1" applyAlignment="1" applyProtection="1">
      <alignment horizontal="center" vertical="center" textRotation="90" wrapText="1"/>
    </xf>
    <xf numFmtId="0" fontId="5" fillId="0" borderId="38" xfId="0" applyFont="1" applyBorder="1" applyAlignment="1" applyProtection="1">
      <alignment horizontal="center" vertical="center" textRotation="90" wrapText="1"/>
    </xf>
    <xf numFmtId="0" fontId="27" fillId="6" borderId="30" xfId="0" applyFont="1" applyFill="1" applyBorder="1" applyAlignment="1" applyProtection="1">
      <alignment horizontal="left" wrapText="1"/>
      <protection locked="0"/>
    </xf>
    <xf numFmtId="0" fontId="40" fillId="4" borderId="54" xfId="0" applyFont="1" applyFill="1" applyBorder="1" applyAlignment="1" applyProtection="1">
      <alignment horizontal="center" vertical="center" wrapText="1"/>
    </xf>
    <xf numFmtId="0" fontId="35" fillId="4" borderId="54" xfId="0" applyFont="1" applyFill="1" applyBorder="1" applyAlignment="1" applyProtection="1">
      <alignment horizontal="center" vertical="center" wrapText="1"/>
    </xf>
    <xf numFmtId="0" fontId="35" fillId="4" borderId="55" xfId="0" applyFont="1" applyFill="1" applyBorder="1" applyAlignment="1" applyProtection="1">
      <alignment horizontal="center" vertical="center" wrapText="1"/>
    </xf>
    <xf numFmtId="0" fontId="38" fillId="0" borderId="56" xfId="0" applyFont="1" applyFill="1" applyBorder="1" applyAlignment="1" applyProtection="1">
      <alignment horizontal="center" vertical="center" wrapText="1"/>
    </xf>
    <xf numFmtId="0" fontId="1" fillId="7" borderId="25"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2" fillId="0" borderId="0" xfId="0" applyFont="1" applyBorder="1" applyAlignment="1">
      <alignment horizontal="center"/>
    </xf>
    <xf numFmtId="0" fontId="26" fillId="0" borderId="3"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7" xfId="0" applyFont="1" applyBorder="1" applyAlignment="1">
      <alignment horizontal="left" vertical="center" wrapText="1"/>
    </xf>
    <xf numFmtId="0" fontId="5" fillId="5" borderId="0" xfId="0" applyFont="1" applyFill="1" applyBorder="1" applyAlignment="1" applyProtection="1">
      <alignment horizontal="center" vertical="center" textRotation="90" wrapText="1"/>
    </xf>
    <xf numFmtId="0" fontId="5" fillId="5" borderId="30" xfId="0" applyFont="1" applyFill="1" applyBorder="1" applyAlignment="1" applyProtection="1">
      <alignment horizontal="center" vertical="center" textRotation="90" wrapText="1"/>
    </xf>
    <xf numFmtId="0" fontId="30" fillId="0" borderId="51" xfId="0" applyFont="1" applyFill="1" applyBorder="1" applyAlignment="1" applyProtection="1">
      <alignment horizontal="center" vertical="center" wrapText="1"/>
    </xf>
    <xf numFmtId="0" fontId="30" fillId="0" borderId="52" xfId="0" applyFont="1" applyFill="1" applyBorder="1" applyAlignment="1" applyProtection="1">
      <alignment horizontal="center" vertical="center" wrapText="1"/>
    </xf>
    <xf numFmtId="0" fontId="30" fillId="0" borderId="53" xfId="0" applyFont="1" applyFill="1" applyBorder="1" applyAlignment="1" applyProtection="1">
      <alignment horizontal="center" vertical="center" wrapText="1"/>
    </xf>
    <xf numFmtId="0" fontId="30" fillId="0" borderId="32" xfId="0" applyFont="1" applyBorder="1" applyAlignment="1" applyProtection="1">
      <alignment horizontal="center" vertical="center" wrapText="1"/>
    </xf>
    <xf numFmtId="0" fontId="1" fillId="7" borderId="23" xfId="0" applyFont="1" applyFill="1" applyBorder="1" applyAlignment="1">
      <alignment horizontal="center" vertical="center" wrapText="1"/>
    </xf>
    <xf numFmtId="0" fontId="27" fillId="0" borderId="20" xfId="0" applyFont="1" applyBorder="1" applyAlignment="1">
      <alignment horizontal="left" vertical="center" wrapText="1"/>
    </xf>
    <xf numFmtId="0" fontId="27" fillId="0" borderId="21" xfId="0" applyFont="1" applyBorder="1" applyAlignment="1">
      <alignment horizontal="left" vertical="center" wrapText="1"/>
    </xf>
    <xf numFmtId="2" fontId="30" fillId="4" borderId="9" xfId="0" applyNumberFormat="1" applyFont="1" applyFill="1" applyBorder="1" applyAlignment="1">
      <alignment horizontal="center" wrapText="1"/>
    </xf>
    <xf numFmtId="0" fontId="30" fillId="4" borderId="9" xfId="0" applyFont="1" applyFill="1" applyBorder="1" applyAlignment="1">
      <alignment horizontal="center"/>
    </xf>
    <xf numFmtId="0" fontId="31" fillId="0" borderId="47" xfId="0" applyFont="1" applyBorder="1" applyAlignment="1" applyProtection="1">
      <alignment horizontal="center" vertical="center" textRotation="90" wrapText="1"/>
    </xf>
    <xf numFmtId="0" fontId="31" fillId="0" borderId="44" xfId="0" applyFont="1" applyBorder="1" applyAlignment="1" applyProtection="1">
      <alignment horizontal="center" vertical="center" textRotation="90" wrapText="1"/>
    </xf>
    <xf numFmtId="0" fontId="31" fillId="0" borderId="19" xfId="0" applyFont="1" applyBorder="1" applyAlignment="1" applyProtection="1">
      <alignment horizontal="center" vertical="center" textRotation="90" wrapText="1"/>
    </xf>
    <xf numFmtId="0" fontId="31" fillId="0" borderId="38" xfId="0" applyFont="1" applyBorder="1" applyAlignment="1" applyProtection="1">
      <alignment horizontal="center" vertical="center" textRotation="90" wrapText="1"/>
    </xf>
    <xf numFmtId="0" fontId="5" fillId="0" borderId="18" xfId="0" applyFont="1" applyBorder="1" applyAlignment="1" applyProtection="1">
      <alignment horizontal="center" vertical="center" textRotation="90" wrapText="1"/>
    </xf>
    <xf numFmtId="0" fontId="5" fillId="0" borderId="45" xfId="0" applyFont="1" applyBorder="1" applyAlignment="1" applyProtection="1">
      <alignment horizontal="center" vertical="center" textRotation="90" wrapText="1"/>
    </xf>
    <xf numFmtId="0" fontId="5" fillId="0" borderId="47" xfId="0" applyFont="1" applyBorder="1" applyAlignment="1" applyProtection="1">
      <alignment horizontal="center" vertical="center" textRotation="90" wrapText="1"/>
    </xf>
    <xf numFmtId="0" fontId="5" fillId="0" borderId="44" xfId="0" applyFont="1" applyBorder="1" applyAlignment="1" applyProtection="1">
      <alignment horizontal="center" vertical="center" textRotation="90" wrapText="1"/>
    </xf>
    <xf numFmtId="0" fontId="36" fillId="7" borderId="36" xfId="0" applyFont="1" applyFill="1" applyBorder="1" applyAlignment="1" applyProtection="1">
      <alignment horizontal="center" vertical="center" wrapText="1"/>
    </xf>
    <xf numFmtId="0" fontId="36" fillId="7" borderId="37" xfId="0" applyFont="1" applyFill="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13" fillId="0" borderId="6" xfId="41" applyFont="1" applyBorder="1" applyAlignment="1">
      <alignment horizontal="left" vertical="center" wrapText="1"/>
    </xf>
    <xf numFmtId="0" fontId="13" fillId="0" borderId="10" xfId="41" applyFont="1" applyBorder="1" applyAlignment="1">
      <alignment horizontal="left" vertical="center" wrapText="1"/>
    </xf>
    <xf numFmtId="0" fontId="13" fillId="0" borderId="26" xfId="41" applyFont="1" applyBorder="1" applyAlignment="1">
      <alignment horizontal="left" vertical="center" wrapText="1"/>
    </xf>
    <xf numFmtId="0" fontId="13" fillId="0" borderId="27" xfId="41" applyFont="1" applyBorder="1" applyAlignment="1">
      <alignment horizontal="left" vertical="center" wrapText="1"/>
    </xf>
    <xf numFmtId="0" fontId="13" fillId="0" borderId="28" xfId="41" applyFont="1" applyBorder="1" applyAlignment="1">
      <alignment horizontal="left" vertical="center" wrapText="1"/>
    </xf>
  </cellXfs>
  <cellStyles count="46">
    <cellStyle name="Normal" xfId="0" builtinId="0"/>
    <cellStyle name="Normal 10" xfId="1"/>
    <cellStyle name="Normal 11" xfId="2"/>
    <cellStyle name="Normal 11 2" xfId="3"/>
    <cellStyle name="Normal 12" xfId="4"/>
    <cellStyle name="Normal 12 2" xfId="5"/>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_Analiza-2013 (sinteza)(+34) (2" xfId="17"/>
    <cellStyle name="Normal 20" xfId="45"/>
    <cellStyle name="Normal 3" xfId="18"/>
    <cellStyle name="Normal 3 2" xfId="19"/>
    <cellStyle name="Normal 3 2 2" xfId="20"/>
    <cellStyle name="Normal 3 2 3" xfId="21"/>
    <cellStyle name="Normal 3 2_2014-repartFI-lunar" xfId="22"/>
    <cellStyle name="Normal 3_2014-repartTransport-lunar" xfId="23"/>
    <cellStyle name="Normal 4" xfId="24"/>
    <cellStyle name="Normal 4 2" xfId="25"/>
    <cellStyle name="Normal 4 3" xfId="26"/>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8" xfId="37"/>
    <cellStyle name="Normal 8 2" xfId="38"/>
    <cellStyle name="Normal 8_PropunereCNFIS-2013" xfId="39"/>
    <cellStyle name="Normal 9" xfId="40"/>
    <cellStyle name="Normal_tabele" xfId="41"/>
    <cellStyle name="Percent 2" xfId="42"/>
    <cellStyle name="Percent 3" xfId="43"/>
    <cellStyle name="Percent 4" xfId="44"/>
  </cellStyles>
  <dxfs count="172">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theme="0" tint="-0.14996795556505021"/>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rgb="FF0070C0"/>
  </sheetPr>
  <dimension ref="A1:CH111"/>
  <sheetViews>
    <sheetView tabSelected="1" topLeftCell="O67" zoomScale="120" zoomScaleNormal="120" workbookViewId="0">
      <selection activeCell="BD73" sqref="BD73"/>
    </sheetView>
  </sheetViews>
  <sheetFormatPr defaultColWidth="9.140625" defaultRowHeight="15"/>
  <cols>
    <col min="1" max="1" width="4.85546875" style="3" customWidth="1"/>
    <col min="2" max="2" width="11.28515625" style="91" customWidth="1"/>
    <col min="3" max="3" width="11.5703125" style="91" customWidth="1"/>
    <col min="4" max="4" width="10.85546875" style="3" customWidth="1"/>
    <col min="5" max="5" width="17.85546875" style="3" customWidth="1"/>
    <col min="6" max="6" width="8.42578125" style="3" customWidth="1"/>
    <col min="7" max="8" width="4.42578125" style="3" customWidth="1"/>
    <col min="9" max="9" width="4.28515625" style="3" customWidth="1"/>
    <col min="10" max="10" width="5.5703125" style="3" customWidth="1"/>
    <col min="11" max="11" width="4" style="3" customWidth="1"/>
    <col min="12" max="12" width="4.5703125" style="3" customWidth="1"/>
    <col min="13" max="13" width="3" style="3" customWidth="1"/>
    <col min="14" max="14" width="4.7109375" style="3" customWidth="1"/>
    <col min="15" max="15" width="4" style="3" customWidth="1"/>
    <col min="16" max="16" width="4.140625" style="3" customWidth="1"/>
    <col min="17" max="17" width="5.5703125" style="3" customWidth="1"/>
    <col min="18" max="18" width="4.28515625" style="3" customWidth="1"/>
    <col min="19" max="19" width="3.28515625" style="3" customWidth="1"/>
    <col min="20" max="21" width="4.28515625" style="3" customWidth="1"/>
    <col min="22" max="22" width="2.85546875" style="3" customWidth="1"/>
    <col min="23" max="24" width="4.28515625" style="3" customWidth="1"/>
    <col min="25" max="30" width="4.42578125" style="3" customWidth="1"/>
    <col min="31" max="31" width="6.28515625" style="3" customWidth="1"/>
    <col min="32" max="32" width="6" style="3" customWidth="1"/>
    <col min="33" max="33" width="5" style="3" customWidth="1"/>
    <col min="34" max="44" width="4.140625" style="3" customWidth="1"/>
    <col min="45" max="45" width="5.140625" style="3" customWidth="1"/>
    <col min="46" max="46" width="4.85546875" style="3" customWidth="1"/>
    <col min="47" max="47" width="7.42578125" style="6" customWidth="1"/>
    <col min="48" max="48" width="11.85546875" style="3" customWidth="1"/>
    <col min="49" max="49" width="10" style="51" customWidth="1"/>
    <col min="50" max="50" width="7.42578125" style="3" customWidth="1"/>
    <col min="51" max="51" width="8.85546875" style="3" customWidth="1"/>
    <col min="52" max="52" width="11.28515625" style="34" customWidth="1"/>
    <col min="53" max="53" width="5.7109375" style="3" customWidth="1"/>
    <col min="54" max="54" width="5.140625" style="3" customWidth="1"/>
    <col min="55" max="55" width="5.28515625" style="3" customWidth="1"/>
    <col min="56" max="56" width="4.28515625" style="3" customWidth="1"/>
    <col min="57" max="57" width="4.42578125" style="3" customWidth="1"/>
    <col min="58" max="60" width="4.140625" style="34" customWidth="1"/>
    <col min="61" max="61" width="3.140625" style="34" customWidth="1"/>
    <col min="62" max="62" width="3.28515625" style="34" customWidth="1"/>
    <col min="63" max="63" width="6" style="34" customWidth="1"/>
    <col min="64" max="66" width="3.85546875" style="34" customWidth="1"/>
    <col min="67" max="67" width="3.42578125" style="34" customWidth="1"/>
    <col min="68" max="69" width="3.85546875" style="34" customWidth="1"/>
    <col min="70" max="70" width="3.140625" style="34" customWidth="1"/>
    <col min="71" max="71" width="4.5703125" style="34" customWidth="1"/>
    <col min="72" max="72" width="3.7109375" style="34" customWidth="1"/>
    <col min="73" max="73" width="3.42578125" style="34" customWidth="1"/>
    <col min="74" max="74" width="3.140625" style="34" customWidth="1"/>
    <col min="75" max="77" width="3.85546875" style="34" customWidth="1"/>
    <col min="78" max="78" width="5.7109375" style="34" customWidth="1"/>
    <col min="79" max="79" width="4.7109375" style="34" customWidth="1"/>
    <col min="80" max="80" width="3.42578125" style="34" customWidth="1"/>
    <col min="81" max="81" width="4" style="34" customWidth="1"/>
    <col min="82" max="82" width="5.5703125" style="34" customWidth="1"/>
    <col min="83" max="85" width="4.5703125" style="34" customWidth="1"/>
    <col min="86" max="86" width="10.42578125" style="3" customWidth="1"/>
    <col min="87" max="16384" width="9.140625" style="3"/>
  </cols>
  <sheetData>
    <row r="1" spans="1:86" s="58" customFormat="1" ht="12.75" customHeight="1">
      <c r="A1" s="57" t="s">
        <v>173</v>
      </c>
      <c r="B1" s="87"/>
      <c r="C1" s="87"/>
      <c r="AU1" s="59"/>
      <c r="AW1" s="60"/>
      <c r="AZ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row>
    <row r="2" spans="1:86" s="58" customFormat="1" ht="18.75" customHeight="1" thickBot="1">
      <c r="A2" s="170" t="s">
        <v>168</v>
      </c>
      <c r="B2" s="170"/>
      <c r="C2" s="170"/>
      <c r="D2" s="170"/>
      <c r="E2" s="170"/>
      <c r="F2" s="170"/>
      <c r="G2" s="181" t="s">
        <v>299</v>
      </c>
      <c r="H2" s="181"/>
      <c r="I2" s="181"/>
      <c r="J2" s="181"/>
      <c r="K2" s="181"/>
      <c r="L2" s="181"/>
      <c r="M2" s="181"/>
      <c r="N2" s="181"/>
      <c r="O2" s="181"/>
      <c r="P2" s="181"/>
      <c r="Q2" s="181"/>
      <c r="R2" s="181"/>
      <c r="S2" s="181"/>
      <c r="T2" s="181"/>
      <c r="U2" s="181"/>
      <c r="V2" s="181"/>
      <c r="W2" s="181"/>
      <c r="X2" s="181"/>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62"/>
      <c r="AW2" s="63"/>
      <c r="AX2" s="62"/>
      <c r="AY2" s="62"/>
      <c r="AZ2" s="64"/>
      <c r="BA2" s="62"/>
      <c r="BB2" s="62"/>
      <c r="BC2" s="62"/>
      <c r="BD2" s="62"/>
      <c r="BE2" s="62"/>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row>
    <row r="3" spans="1:86" s="65" customFormat="1" ht="79.5" customHeight="1" thickBot="1">
      <c r="A3" s="142" t="s">
        <v>220</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4"/>
      <c r="AV3" s="182" t="s">
        <v>215</v>
      </c>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3"/>
      <c r="CC3" s="183"/>
      <c r="CD3" s="183"/>
      <c r="CE3" s="183"/>
      <c r="CF3" s="183"/>
      <c r="CG3" s="184"/>
    </row>
    <row r="4" spans="1:86" s="66" customFormat="1" ht="18.75" customHeight="1">
      <c r="A4" s="171" t="s">
        <v>7</v>
      </c>
      <c r="B4" s="172" t="s">
        <v>219</v>
      </c>
      <c r="C4" s="175" t="s">
        <v>200</v>
      </c>
      <c r="D4" s="171" t="s">
        <v>56</v>
      </c>
      <c r="E4" s="178" t="s">
        <v>74</v>
      </c>
      <c r="F4" s="178" t="s">
        <v>95</v>
      </c>
      <c r="G4" s="168" t="s">
        <v>42</v>
      </c>
      <c r="H4" s="168"/>
      <c r="I4" s="168"/>
      <c r="J4" s="168"/>
      <c r="K4" s="168"/>
      <c r="L4" s="155" t="s">
        <v>43</v>
      </c>
      <c r="M4" s="155"/>
      <c r="N4" s="155"/>
      <c r="O4" s="155"/>
      <c r="P4" s="155"/>
      <c r="Q4" s="155"/>
      <c r="R4" s="155"/>
      <c r="S4" s="155" t="s">
        <v>44</v>
      </c>
      <c r="T4" s="155"/>
      <c r="U4" s="155"/>
      <c r="V4" s="155"/>
      <c r="W4" s="155"/>
      <c r="X4" s="155"/>
      <c r="Y4" s="155" t="s">
        <v>45</v>
      </c>
      <c r="Z4" s="155"/>
      <c r="AA4" s="155"/>
      <c r="AB4" s="155"/>
      <c r="AC4" s="155"/>
      <c r="AD4" s="155"/>
      <c r="AE4" s="155"/>
      <c r="AF4" s="155"/>
      <c r="AG4" s="155"/>
      <c r="AH4" s="155" t="s">
        <v>48</v>
      </c>
      <c r="AI4" s="155"/>
      <c r="AJ4" s="155"/>
      <c r="AK4" s="155"/>
      <c r="AL4" s="155"/>
      <c r="AM4" s="155"/>
      <c r="AN4" s="155"/>
      <c r="AO4" s="155"/>
      <c r="AP4" s="155"/>
      <c r="AQ4" s="155"/>
      <c r="AR4" s="155"/>
      <c r="AS4" s="155"/>
      <c r="AT4" s="155"/>
      <c r="AU4" s="169" t="s">
        <v>1</v>
      </c>
      <c r="AV4" s="199" t="s">
        <v>71</v>
      </c>
      <c r="AW4" s="200"/>
      <c r="AX4" s="200"/>
      <c r="AY4" s="200"/>
      <c r="AZ4" s="201"/>
      <c r="BA4" s="148" t="s">
        <v>72</v>
      </c>
      <c r="BB4" s="149"/>
      <c r="BC4" s="149"/>
      <c r="BD4" s="149"/>
      <c r="BE4" s="150"/>
      <c r="BF4" s="155" t="s">
        <v>73</v>
      </c>
      <c r="BG4" s="155"/>
      <c r="BH4" s="155"/>
      <c r="BI4" s="155"/>
      <c r="BJ4" s="155"/>
      <c r="BK4" s="155"/>
      <c r="BL4" s="155"/>
      <c r="BM4" s="155"/>
      <c r="BN4" s="155"/>
      <c r="BO4" s="155"/>
      <c r="BP4" s="155"/>
      <c r="BQ4" s="155"/>
      <c r="BR4" s="155"/>
      <c r="BS4" s="155"/>
      <c r="BT4" s="155"/>
      <c r="BU4" s="166" t="s">
        <v>171</v>
      </c>
      <c r="BV4" s="166"/>
      <c r="BW4" s="166"/>
      <c r="BX4" s="166"/>
      <c r="BY4" s="166"/>
      <c r="BZ4" s="166"/>
      <c r="CA4" s="166"/>
      <c r="CB4" s="166"/>
      <c r="CC4" s="166"/>
      <c r="CD4" s="166"/>
      <c r="CE4" s="166"/>
      <c r="CF4" s="166"/>
      <c r="CG4" s="166"/>
    </row>
    <row r="5" spans="1:86" s="58" customFormat="1" ht="24" customHeight="1">
      <c r="A5" s="171"/>
      <c r="B5" s="173"/>
      <c r="C5" s="176"/>
      <c r="D5" s="171"/>
      <c r="E5" s="178"/>
      <c r="F5" s="178"/>
      <c r="G5" s="179" t="s">
        <v>11</v>
      </c>
      <c r="H5" s="179" t="s">
        <v>103</v>
      </c>
      <c r="I5" s="158" t="s">
        <v>12</v>
      </c>
      <c r="J5" s="158" t="s">
        <v>13</v>
      </c>
      <c r="K5" s="158" t="s">
        <v>14</v>
      </c>
      <c r="L5" s="158" t="s">
        <v>15</v>
      </c>
      <c r="M5" s="158" t="s">
        <v>16</v>
      </c>
      <c r="N5" s="158" t="s">
        <v>17</v>
      </c>
      <c r="O5" s="158" t="s">
        <v>18</v>
      </c>
      <c r="P5" s="158" t="s">
        <v>19</v>
      </c>
      <c r="Q5" s="158" t="s">
        <v>20</v>
      </c>
      <c r="R5" s="158" t="s">
        <v>21</v>
      </c>
      <c r="S5" s="158" t="s">
        <v>22</v>
      </c>
      <c r="T5" s="158" t="s">
        <v>23</v>
      </c>
      <c r="U5" s="158" t="s">
        <v>24</v>
      </c>
      <c r="V5" s="158" t="s">
        <v>25</v>
      </c>
      <c r="W5" s="158" t="s">
        <v>26</v>
      </c>
      <c r="X5" s="158" t="s">
        <v>27</v>
      </c>
      <c r="Y5" s="158" t="s">
        <v>28</v>
      </c>
      <c r="Z5" s="158" t="s">
        <v>29</v>
      </c>
      <c r="AA5" s="158" t="s">
        <v>30</v>
      </c>
      <c r="AB5" s="158" t="s">
        <v>31</v>
      </c>
      <c r="AC5" s="158" t="s">
        <v>32</v>
      </c>
      <c r="AD5" s="158" t="s">
        <v>33</v>
      </c>
      <c r="AE5" s="158" t="s">
        <v>46</v>
      </c>
      <c r="AF5" s="158" t="s">
        <v>47</v>
      </c>
      <c r="AG5" s="158" t="s">
        <v>34</v>
      </c>
      <c r="AH5" s="158" t="s">
        <v>35</v>
      </c>
      <c r="AI5" s="158" t="s">
        <v>36</v>
      </c>
      <c r="AJ5" s="158" t="s">
        <v>37</v>
      </c>
      <c r="AK5" s="158" t="s">
        <v>38</v>
      </c>
      <c r="AL5" s="158" t="s">
        <v>39</v>
      </c>
      <c r="AM5" s="158" t="s">
        <v>40</v>
      </c>
      <c r="AN5" s="158" t="s">
        <v>49</v>
      </c>
      <c r="AO5" s="158" t="s">
        <v>50</v>
      </c>
      <c r="AP5" s="158" t="s">
        <v>51</v>
      </c>
      <c r="AQ5" s="158" t="s">
        <v>52</v>
      </c>
      <c r="AR5" s="158" t="s">
        <v>54</v>
      </c>
      <c r="AS5" s="158" t="s">
        <v>53</v>
      </c>
      <c r="AT5" s="212" t="s">
        <v>101</v>
      </c>
      <c r="AU5" s="169"/>
      <c r="AV5" s="214" t="s">
        <v>181</v>
      </c>
      <c r="AW5" s="197" t="s">
        <v>182</v>
      </c>
      <c r="AX5" s="208" t="s">
        <v>197</v>
      </c>
      <c r="AY5" s="158" t="s">
        <v>84</v>
      </c>
      <c r="AZ5" s="158" t="s">
        <v>41</v>
      </c>
      <c r="BA5" s="208" t="s">
        <v>96</v>
      </c>
      <c r="BB5" s="210" t="s">
        <v>97</v>
      </c>
      <c r="BC5" s="156" t="s">
        <v>98</v>
      </c>
      <c r="BD5" s="158" t="s">
        <v>172</v>
      </c>
      <c r="BE5" s="156" t="s">
        <v>93</v>
      </c>
      <c r="BF5" s="160" t="s">
        <v>177</v>
      </c>
      <c r="BG5" s="161"/>
      <c r="BH5" s="161"/>
      <c r="BI5" s="161"/>
      <c r="BJ5" s="161"/>
      <c r="BK5" s="161"/>
      <c r="BL5" s="161"/>
      <c r="BM5" s="161"/>
      <c r="BN5" s="162"/>
      <c r="BO5" s="202" t="s">
        <v>178</v>
      </c>
      <c r="BP5" s="202"/>
      <c r="BQ5" s="202"/>
      <c r="BR5" s="202"/>
      <c r="BS5" s="151" t="s">
        <v>86</v>
      </c>
      <c r="BT5" s="153" t="s">
        <v>196</v>
      </c>
      <c r="BU5" s="160" t="s">
        <v>170</v>
      </c>
      <c r="BV5" s="161"/>
      <c r="BW5" s="161"/>
      <c r="BX5" s="161"/>
      <c r="BY5" s="161"/>
      <c r="BZ5" s="161"/>
      <c r="CA5" s="161"/>
      <c r="CB5" s="161"/>
      <c r="CC5" s="162"/>
      <c r="CD5" s="163" t="s">
        <v>169</v>
      </c>
      <c r="CE5" s="164"/>
      <c r="CF5" s="164"/>
      <c r="CG5" s="165"/>
    </row>
    <row r="6" spans="1:86" s="71" customFormat="1" ht="54.95" customHeight="1" thickBot="1">
      <c r="A6" s="171"/>
      <c r="B6" s="174"/>
      <c r="C6" s="177"/>
      <c r="D6" s="171"/>
      <c r="E6" s="178"/>
      <c r="F6" s="178"/>
      <c r="G6" s="180"/>
      <c r="H6" s="180"/>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213"/>
      <c r="AU6" s="169"/>
      <c r="AV6" s="215"/>
      <c r="AW6" s="198"/>
      <c r="AX6" s="209"/>
      <c r="AY6" s="159"/>
      <c r="AZ6" s="159"/>
      <c r="BA6" s="209"/>
      <c r="BB6" s="211"/>
      <c r="BC6" s="157"/>
      <c r="BD6" s="159"/>
      <c r="BE6" s="157"/>
      <c r="BF6" s="67" t="s">
        <v>186</v>
      </c>
      <c r="BG6" s="67" t="s">
        <v>6</v>
      </c>
      <c r="BH6" s="68" t="s">
        <v>0</v>
      </c>
      <c r="BI6" s="68" t="s">
        <v>174</v>
      </c>
      <c r="BJ6" s="68" t="s">
        <v>184</v>
      </c>
      <c r="BK6" s="68" t="s">
        <v>199</v>
      </c>
      <c r="BL6" s="68" t="s">
        <v>187</v>
      </c>
      <c r="BM6" s="67" t="s">
        <v>175</v>
      </c>
      <c r="BN6" s="67" t="s">
        <v>176</v>
      </c>
      <c r="BO6" s="67" t="s">
        <v>8</v>
      </c>
      <c r="BP6" s="103" t="s">
        <v>214</v>
      </c>
      <c r="BQ6" s="103" t="s">
        <v>213</v>
      </c>
      <c r="BR6" s="67" t="s">
        <v>9</v>
      </c>
      <c r="BS6" s="152"/>
      <c r="BT6" s="154"/>
      <c r="BU6" s="69" t="s">
        <v>5</v>
      </c>
      <c r="BV6" s="69" t="s">
        <v>6</v>
      </c>
      <c r="BW6" s="69" t="s">
        <v>0</v>
      </c>
      <c r="BX6" s="69" t="s">
        <v>174</v>
      </c>
      <c r="BY6" s="68" t="s">
        <v>184</v>
      </c>
      <c r="BZ6" s="68" t="s">
        <v>199</v>
      </c>
      <c r="CA6" s="68" t="s">
        <v>187</v>
      </c>
      <c r="CB6" s="69" t="s">
        <v>175</v>
      </c>
      <c r="CC6" s="69" t="s">
        <v>176</v>
      </c>
      <c r="CD6" s="69" t="s">
        <v>8</v>
      </c>
      <c r="CE6" s="103" t="s">
        <v>214</v>
      </c>
      <c r="CF6" s="103" t="s">
        <v>213</v>
      </c>
      <c r="CG6" s="70" t="s">
        <v>9</v>
      </c>
    </row>
    <row r="7" spans="1:86" s="74" customFormat="1" ht="99" customHeight="1">
      <c r="A7" s="102" t="s">
        <v>192</v>
      </c>
      <c r="B7" s="216" t="s">
        <v>201</v>
      </c>
      <c r="C7" s="217"/>
      <c r="D7" s="72" t="s">
        <v>179</v>
      </c>
      <c r="E7" s="72" t="s">
        <v>193</v>
      </c>
      <c r="F7" s="72" t="s">
        <v>180</v>
      </c>
      <c r="G7" s="218" t="s">
        <v>221</v>
      </c>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20"/>
      <c r="AU7" s="72" t="s">
        <v>185</v>
      </c>
      <c r="AV7" s="72" t="s">
        <v>194</v>
      </c>
      <c r="AW7" s="73" t="s">
        <v>191</v>
      </c>
      <c r="AX7" s="84" t="s">
        <v>218</v>
      </c>
      <c r="AY7" s="84" t="s">
        <v>198</v>
      </c>
      <c r="AZ7" s="72" t="s">
        <v>183</v>
      </c>
      <c r="BA7" s="145" t="s">
        <v>195</v>
      </c>
      <c r="BB7" s="146"/>
      <c r="BC7" s="146"/>
      <c r="BD7" s="147" t="s">
        <v>188</v>
      </c>
      <c r="BE7" s="147"/>
      <c r="BF7" s="139" t="s">
        <v>216</v>
      </c>
      <c r="BG7" s="140"/>
      <c r="BH7" s="140"/>
      <c r="BI7" s="140"/>
      <c r="BJ7" s="140"/>
      <c r="BK7" s="140"/>
      <c r="BL7" s="140"/>
      <c r="BM7" s="140"/>
      <c r="BN7" s="140"/>
      <c r="BO7" s="140"/>
      <c r="BP7" s="140"/>
      <c r="BQ7" s="140"/>
      <c r="BR7" s="141"/>
      <c r="BS7" s="185" t="s">
        <v>189</v>
      </c>
      <c r="BT7" s="185"/>
      <c r="BU7" s="139" t="s">
        <v>217</v>
      </c>
      <c r="BV7" s="140"/>
      <c r="BW7" s="140"/>
      <c r="BX7" s="140"/>
      <c r="BY7" s="140"/>
      <c r="BZ7" s="140"/>
      <c r="CA7" s="140"/>
      <c r="CB7" s="140"/>
      <c r="CC7" s="140"/>
      <c r="CD7" s="140"/>
      <c r="CE7" s="140"/>
      <c r="CF7" s="140"/>
      <c r="CG7" s="141"/>
      <c r="CH7" s="101"/>
    </row>
    <row r="8" spans="1:86" s="58" customFormat="1" ht="9" customHeight="1">
      <c r="A8" s="75" t="s">
        <v>2</v>
      </c>
      <c r="B8" s="88" t="s">
        <v>3</v>
      </c>
      <c r="C8" s="88" t="s">
        <v>4</v>
      </c>
      <c r="D8" s="76" t="s">
        <v>10</v>
      </c>
      <c r="E8" s="76" t="s">
        <v>69</v>
      </c>
      <c r="F8" s="76" t="s">
        <v>75</v>
      </c>
      <c r="G8" s="85">
        <v>1</v>
      </c>
      <c r="H8" s="85">
        <v>40</v>
      </c>
      <c r="I8" s="85">
        <v>2</v>
      </c>
      <c r="J8" s="85">
        <v>3</v>
      </c>
      <c r="K8" s="85">
        <v>4</v>
      </c>
      <c r="L8" s="85">
        <v>5</v>
      </c>
      <c r="M8" s="85">
        <v>6</v>
      </c>
      <c r="N8" s="85">
        <v>7</v>
      </c>
      <c r="O8" s="85">
        <v>8</v>
      </c>
      <c r="P8" s="85">
        <v>9</v>
      </c>
      <c r="Q8" s="85">
        <v>10</v>
      </c>
      <c r="R8" s="85">
        <v>11</v>
      </c>
      <c r="S8" s="85">
        <v>12</v>
      </c>
      <c r="T8" s="85">
        <v>13</v>
      </c>
      <c r="U8" s="85">
        <v>14</v>
      </c>
      <c r="V8" s="85">
        <v>15</v>
      </c>
      <c r="W8" s="85">
        <v>16</v>
      </c>
      <c r="X8" s="85">
        <v>17</v>
      </c>
      <c r="Y8" s="85">
        <v>18</v>
      </c>
      <c r="Z8" s="85">
        <v>19</v>
      </c>
      <c r="AA8" s="85">
        <v>20</v>
      </c>
      <c r="AB8" s="85">
        <v>21</v>
      </c>
      <c r="AC8" s="85">
        <v>22</v>
      </c>
      <c r="AD8" s="85">
        <v>23</v>
      </c>
      <c r="AE8" s="85">
        <v>24</v>
      </c>
      <c r="AF8" s="85">
        <v>25</v>
      </c>
      <c r="AG8" s="85">
        <v>26</v>
      </c>
      <c r="AH8" s="85">
        <v>27</v>
      </c>
      <c r="AI8" s="85">
        <v>28</v>
      </c>
      <c r="AJ8" s="85">
        <v>29</v>
      </c>
      <c r="AK8" s="85">
        <v>30</v>
      </c>
      <c r="AL8" s="85">
        <v>31</v>
      </c>
      <c r="AM8" s="85">
        <v>32</v>
      </c>
      <c r="AN8" s="85">
        <v>33</v>
      </c>
      <c r="AO8" s="85">
        <v>34</v>
      </c>
      <c r="AP8" s="85">
        <v>35</v>
      </c>
      <c r="AQ8" s="85">
        <v>36</v>
      </c>
      <c r="AR8" s="85">
        <v>37</v>
      </c>
      <c r="AS8" s="85">
        <v>38</v>
      </c>
      <c r="AT8" s="85">
        <v>39</v>
      </c>
      <c r="AU8" s="76" t="s">
        <v>1</v>
      </c>
      <c r="AV8" s="76">
        <v>41</v>
      </c>
      <c r="AW8" s="77" t="s">
        <v>190</v>
      </c>
      <c r="AX8" s="78">
        <v>42</v>
      </c>
      <c r="AY8" s="78">
        <v>43</v>
      </c>
      <c r="AZ8" s="78">
        <v>44</v>
      </c>
      <c r="BA8" s="78">
        <v>45</v>
      </c>
      <c r="BB8" s="78">
        <v>46</v>
      </c>
      <c r="BC8" s="78">
        <v>47</v>
      </c>
      <c r="BD8" s="78">
        <v>48</v>
      </c>
      <c r="BE8" s="78">
        <v>49</v>
      </c>
      <c r="BF8" s="78">
        <v>50</v>
      </c>
      <c r="BG8" s="78">
        <v>51</v>
      </c>
      <c r="BH8" s="78">
        <v>52</v>
      </c>
      <c r="BI8" s="78">
        <v>53</v>
      </c>
      <c r="BJ8" s="78">
        <v>54</v>
      </c>
      <c r="BK8" s="78">
        <v>55</v>
      </c>
      <c r="BL8" s="78">
        <v>56</v>
      </c>
      <c r="BM8" s="78">
        <v>57</v>
      </c>
      <c r="BN8" s="78">
        <v>58</v>
      </c>
      <c r="BO8" s="78">
        <v>59</v>
      </c>
      <c r="BP8" s="78">
        <v>60</v>
      </c>
      <c r="BQ8" s="78">
        <v>61</v>
      </c>
      <c r="BR8" s="78">
        <v>62</v>
      </c>
      <c r="BS8" s="78">
        <v>63</v>
      </c>
      <c r="BT8" s="78">
        <v>64</v>
      </c>
      <c r="BU8" s="78">
        <v>65</v>
      </c>
      <c r="BV8" s="78">
        <v>66</v>
      </c>
      <c r="BW8" s="78">
        <v>67</v>
      </c>
      <c r="BX8" s="78">
        <v>68</v>
      </c>
      <c r="BY8" s="78">
        <v>69</v>
      </c>
      <c r="BZ8" s="78">
        <v>70</v>
      </c>
      <c r="CA8" s="78">
        <v>71</v>
      </c>
      <c r="CB8" s="78">
        <v>72</v>
      </c>
      <c r="CC8" s="78">
        <v>73</v>
      </c>
      <c r="CD8" s="78">
        <v>74</v>
      </c>
      <c r="CE8" s="78">
        <v>75</v>
      </c>
      <c r="CF8" s="78">
        <v>76</v>
      </c>
      <c r="CG8" s="78">
        <v>77</v>
      </c>
    </row>
    <row r="9" spans="1:86" s="13" customFormat="1" ht="33.75">
      <c r="A9" s="38">
        <v>1</v>
      </c>
      <c r="B9" s="115" t="s">
        <v>222</v>
      </c>
      <c r="C9" s="89"/>
      <c r="D9" s="39" t="s">
        <v>87</v>
      </c>
      <c r="E9" s="40">
        <v>1</v>
      </c>
      <c r="F9" s="41">
        <v>0</v>
      </c>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v>0.7</v>
      </c>
      <c r="AQ9" s="86"/>
      <c r="AR9" s="86"/>
      <c r="AS9" s="86">
        <v>0.3</v>
      </c>
      <c r="AT9" s="86"/>
      <c r="AU9" s="55">
        <f>SUM(G9:AT9)</f>
        <v>1</v>
      </c>
      <c r="AV9" s="42">
        <v>751</v>
      </c>
      <c r="AW9" s="79" t="str">
        <f>IFERROR(VLOOKUP(AV9,'Domenii-CNATDCU'!$A$2:$C$87,3,FALSE),"")</f>
        <v>Muzică</v>
      </c>
      <c r="AX9" s="94">
        <v>230</v>
      </c>
      <c r="AY9" s="99"/>
      <c r="AZ9" s="80"/>
      <c r="BA9" s="43"/>
      <c r="BB9" s="43"/>
      <c r="BC9" s="43"/>
      <c r="BD9" s="43"/>
      <c r="BE9" s="43"/>
      <c r="BF9" s="43"/>
      <c r="BG9" s="43"/>
      <c r="BH9" s="43"/>
      <c r="BI9" s="43"/>
      <c r="BJ9" s="43"/>
      <c r="BK9" s="43"/>
      <c r="BL9" s="43"/>
      <c r="BM9" s="43"/>
      <c r="BN9" s="43"/>
      <c r="BO9" s="43"/>
      <c r="BP9" s="43"/>
      <c r="BQ9" s="43"/>
      <c r="BR9" s="43"/>
      <c r="BS9" s="43"/>
      <c r="BT9" s="43"/>
      <c r="BU9" s="98"/>
      <c r="BV9" s="98"/>
      <c r="BW9" s="98"/>
      <c r="BX9" s="98"/>
      <c r="BY9" s="98"/>
      <c r="BZ9" s="98"/>
      <c r="CA9" s="98"/>
      <c r="CB9" s="98"/>
      <c r="CC9" s="98"/>
      <c r="CD9" s="98"/>
      <c r="CE9" s="98"/>
      <c r="CF9" s="98"/>
      <c r="CG9" s="98"/>
    </row>
    <row r="10" spans="1:86" s="13" customFormat="1" ht="22.5" customHeight="1">
      <c r="A10" s="38">
        <v>2</v>
      </c>
      <c r="B10" s="115" t="s">
        <v>223</v>
      </c>
      <c r="C10" s="89"/>
      <c r="D10" s="39" t="s">
        <v>88</v>
      </c>
      <c r="E10" s="40">
        <v>1</v>
      </c>
      <c r="F10" s="41">
        <v>0</v>
      </c>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v>0.8</v>
      </c>
      <c r="AQ10" s="86">
        <v>0.2</v>
      </c>
      <c r="AR10" s="86"/>
      <c r="AS10" s="86"/>
      <c r="AT10" s="86"/>
      <c r="AU10" s="55">
        <f>SUM(G10:AT10)</f>
        <v>1</v>
      </c>
      <c r="AV10" s="42">
        <v>73</v>
      </c>
      <c r="AW10" s="79" t="str">
        <f>IFERROR(VLOOKUP(AV10,'Domenii-CNATDCU'!$A$2:$C$87,3,FALSE),"")</f>
        <v>Teatru şi artele spectacolului</v>
      </c>
      <c r="AX10" s="94"/>
      <c r="AY10" s="99"/>
      <c r="AZ10" s="80"/>
      <c r="BA10" s="43"/>
      <c r="BB10" s="43"/>
      <c r="BC10" s="43"/>
      <c r="BD10" s="43"/>
      <c r="BE10" s="43"/>
      <c r="BF10" s="43"/>
      <c r="BG10" s="43"/>
      <c r="BH10" s="43"/>
      <c r="BI10" s="43"/>
      <c r="BJ10" s="43"/>
      <c r="BK10" s="43"/>
      <c r="BL10" s="43"/>
      <c r="BM10" s="43"/>
      <c r="BN10" s="43"/>
      <c r="BO10" s="43"/>
      <c r="BP10" s="43"/>
      <c r="BQ10" s="43"/>
      <c r="BR10" s="43"/>
      <c r="BS10" s="43"/>
      <c r="BT10" s="43"/>
      <c r="BU10" s="98"/>
      <c r="BV10" s="98"/>
      <c r="BW10" s="98"/>
      <c r="BX10" s="98"/>
      <c r="BY10" s="98"/>
      <c r="BZ10" s="98"/>
      <c r="CA10" s="98"/>
      <c r="CB10" s="98"/>
      <c r="CC10" s="98"/>
      <c r="CD10" s="98"/>
      <c r="CE10" s="98"/>
      <c r="CF10" s="98"/>
      <c r="CG10" s="98"/>
    </row>
    <row r="11" spans="1:86" s="13" customFormat="1" ht="22.5" customHeight="1">
      <c r="A11" s="38">
        <v>3</v>
      </c>
      <c r="B11" s="117" t="s">
        <v>224</v>
      </c>
      <c r="C11" s="89"/>
      <c r="D11" s="39" t="s">
        <v>88</v>
      </c>
      <c r="E11" s="40">
        <v>1</v>
      </c>
      <c r="F11" s="41">
        <v>0</v>
      </c>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v>1</v>
      </c>
      <c r="AT11" s="86"/>
      <c r="AU11" s="55">
        <f>SUM(G11:AT11)</f>
        <v>1</v>
      </c>
      <c r="AV11" s="42">
        <v>751</v>
      </c>
      <c r="AW11" s="79" t="str">
        <f>IFERROR(VLOOKUP(AV11,'Domenii-CNATDCU'!$A$2:$C$87,3,FALSE),"")</f>
        <v>Muzică</v>
      </c>
      <c r="AX11" s="94"/>
      <c r="AY11" s="99"/>
      <c r="AZ11" s="80"/>
      <c r="BA11" s="43"/>
      <c r="BB11" s="43"/>
      <c r="BC11" s="43"/>
      <c r="BD11" s="43"/>
      <c r="BE11" s="43"/>
      <c r="BF11" s="43"/>
      <c r="BG11" s="43"/>
      <c r="BH11" s="43"/>
      <c r="BI11" s="43"/>
      <c r="BJ11" s="43"/>
      <c r="BK11" s="43"/>
      <c r="BL11" s="43"/>
      <c r="BM11" s="43"/>
      <c r="BN11" s="43"/>
      <c r="BO11" s="43"/>
      <c r="BP11" s="43"/>
      <c r="BQ11" s="43"/>
      <c r="BR11" s="43"/>
      <c r="BS11" s="43"/>
      <c r="BT11" s="43"/>
      <c r="BU11" s="98"/>
      <c r="BV11" s="98"/>
      <c r="BW11" s="98"/>
      <c r="BX11" s="98"/>
      <c r="BY11" s="98"/>
      <c r="BZ11" s="98"/>
      <c r="CA11" s="98"/>
      <c r="CB11" s="98"/>
      <c r="CC11" s="98"/>
      <c r="CD11" s="98"/>
      <c r="CE11" s="98"/>
      <c r="CF11" s="98"/>
      <c r="CG11" s="98"/>
    </row>
    <row r="12" spans="1:86" s="13" customFormat="1" ht="22.5" customHeight="1">
      <c r="A12" s="38">
        <v>4</v>
      </c>
      <c r="B12" s="117" t="s">
        <v>225</v>
      </c>
      <c r="C12" s="90"/>
      <c r="D12" s="44" t="s">
        <v>88</v>
      </c>
      <c r="E12" s="45">
        <v>1</v>
      </c>
      <c r="F12" s="46">
        <v>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v>1</v>
      </c>
      <c r="AQ12" s="86"/>
      <c r="AR12" s="86"/>
      <c r="AS12" s="86"/>
      <c r="AT12" s="86"/>
      <c r="AU12" s="55">
        <f t="shared" ref="AU12:AU85" si="0">SUM(G12:AT12)</f>
        <v>1</v>
      </c>
      <c r="AV12" s="42">
        <v>73</v>
      </c>
      <c r="AW12" s="79" t="str">
        <f>IFERROR(VLOOKUP(AV12,'Domenii-CNATDCU'!$A$2:$C$87,3,FALSE),"")</f>
        <v>Teatru şi artele spectacolului</v>
      </c>
      <c r="AX12" s="95"/>
      <c r="AY12" s="99"/>
      <c r="AZ12" s="81"/>
      <c r="BA12" s="43"/>
      <c r="BB12" s="43"/>
      <c r="BC12" s="43"/>
      <c r="BD12" s="43"/>
      <c r="BE12" s="43"/>
      <c r="BF12" s="43"/>
      <c r="BG12" s="43"/>
      <c r="BH12" s="43"/>
      <c r="BI12" s="43"/>
      <c r="BJ12" s="43"/>
      <c r="BK12" s="43"/>
      <c r="BL12" s="43"/>
      <c r="BM12" s="43"/>
      <c r="BN12" s="43"/>
      <c r="BO12" s="43"/>
      <c r="BP12" s="43"/>
      <c r="BQ12" s="43"/>
      <c r="BR12" s="43"/>
      <c r="BS12" s="43"/>
      <c r="BT12" s="43"/>
      <c r="BU12" s="98"/>
      <c r="BV12" s="98"/>
      <c r="BW12" s="98"/>
      <c r="BX12" s="98"/>
      <c r="BY12" s="98"/>
      <c r="BZ12" s="98"/>
      <c r="CA12" s="98"/>
      <c r="CB12" s="98"/>
      <c r="CC12" s="98"/>
      <c r="CD12" s="98"/>
      <c r="CE12" s="98"/>
      <c r="CF12" s="98"/>
      <c r="CG12" s="98"/>
    </row>
    <row r="13" spans="1:86" s="13" customFormat="1" ht="22.5" customHeight="1">
      <c r="A13" s="38">
        <v>5</v>
      </c>
      <c r="B13" s="115" t="s">
        <v>226</v>
      </c>
      <c r="C13" s="90"/>
      <c r="D13" s="44" t="s">
        <v>88</v>
      </c>
      <c r="E13" s="45">
        <v>1</v>
      </c>
      <c r="F13" s="46">
        <v>0</v>
      </c>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v>0.09</v>
      </c>
      <c r="AO13" s="86"/>
      <c r="AP13" s="86">
        <v>0.91</v>
      </c>
      <c r="AQ13" s="86"/>
      <c r="AR13" s="86"/>
      <c r="AS13" s="86"/>
      <c r="AT13" s="86"/>
      <c r="AU13" s="55">
        <f t="shared" si="0"/>
        <v>1</v>
      </c>
      <c r="AV13" s="42">
        <v>73</v>
      </c>
      <c r="AW13" s="79" t="str">
        <f>IFERROR(VLOOKUP(AV13,'Domenii-CNATDCU'!$A$2:$C$87,3,FALSE),"")</f>
        <v>Teatru şi artele spectacolului</v>
      </c>
      <c r="AX13" s="95"/>
      <c r="AY13" s="99"/>
      <c r="AZ13" s="81"/>
      <c r="BA13" s="43"/>
      <c r="BB13" s="43"/>
      <c r="BC13" s="43"/>
      <c r="BD13" s="43"/>
      <c r="BE13" s="43"/>
      <c r="BF13" s="43"/>
      <c r="BG13" s="43"/>
      <c r="BH13" s="43"/>
      <c r="BI13" s="43"/>
      <c r="BJ13" s="43"/>
      <c r="BK13" s="43"/>
      <c r="BL13" s="43"/>
      <c r="BM13" s="43"/>
      <c r="BN13" s="43"/>
      <c r="BO13" s="43"/>
      <c r="BP13" s="43"/>
      <c r="BQ13" s="43"/>
      <c r="BR13" s="43"/>
      <c r="BS13" s="43"/>
      <c r="BT13" s="43"/>
      <c r="BU13" s="98"/>
      <c r="BV13" s="98"/>
      <c r="BW13" s="98"/>
      <c r="BX13" s="98"/>
      <c r="BY13" s="98"/>
      <c r="BZ13" s="98"/>
      <c r="CA13" s="98"/>
      <c r="CB13" s="98"/>
      <c r="CC13" s="98"/>
      <c r="CD13" s="98"/>
      <c r="CE13" s="98"/>
      <c r="CF13" s="98"/>
      <c r="CG13" s="98"/>
    </row>
    <row r="14" spans="1:86" s="13" customFormat="1" ht="22.5" customHeight="1">
      <c r="A14" s="38">
        <v>6</v>
      </c>
      <c r="B14" s="115" t="s">
        <v>227</v>
      </c>
      <c r="C14" s="90"/>
      <c r="D14" s="44" t="s">
        <v>88</v>
      </c>
      <c r="E14" s="45">
        <v>1</v>
      </c>
      <c r="F14" s="46">
        <v>0</v>
      </c>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v>1</v>
      </c>
      <c r="AQ14" s="86"/>
      <c r="AR14" s="86"/>
      <c r="AS14" s="86"/>
      <c r="AT14" s="86"/>
      <c r="AU14" s="55">
        <f t="shared" ref="AU14" si="1">SUM(G14:AT14)</f>
        <v>1</v>
      </c>
      <c r="AV14" s="42">
        <v>73</v>
      </c>
      <c r="AW14" s="79" t="str">
        <f>IFERROR(VLOOKUP(AV14,'Domenii-CNATDCU'!$A$2:$C$87,3,FALSE),"")</f>
        <v>Teatru şi artele spectacolului</v>
      </c>
      <c r="AX14" s="95"/>
      <c r="AY14" s="99"/>
      <c r="AZ14" s="81"/>
      <c r="BA14" s="43"/>
      <c r="BB14" s="43"/>
      <c r="BC14" s="43"/>
      <c r="BD14" s="43">
        <v>7</v>
      </c>
      <c r="BE14" s="43"/>
      <c r="BF14" s="43"/>
      <c r="BG14" s="43"/>
      <c r="BH14" s="43"/>
      <c r="BI14" s="43"/>
      <c r="BJ14" s="43"/>
      <c r="BK14" s="43"/>
      <c r="BL14" s="43"/>
      <c r="BM14" s="43"/>
      <c r="BN14" s="43"/>
      <c r="BO14" s="43"/>
      <c r="BP14" s="43"/>
      <c r="BQ14" s="43"/>
      <c r="BR14" s="43"/>
      <c r="BS14" s="43">
        <v>7</v>
      </c>
      <c r="BT14" s="43"/>
      <c r="BU14" s="98"/>
      <c r="BV14" s="98"/>
      <c r="BW14" s="98"/>
      <c r="BX14" s="98"/>
      <c r="BY14" s="98"/>
      <c r="BZ14" s="98"/>
      <c r="CA14" s="98"/>
      <c r="CB14" s="98"/>
      <c r="CC14" s="98"/>
      <c r="CD14" s="98"/>
      <c r="CE14" s="98"/>
      <c r="CF14" s="98"/>
      <c r="CG14" s="98"/>
    </row>
    <row r="15" spans="1:86" s="13" customFormat="1" ht="22.5" customHeight="1">
      <c r="A15" s="38">
        <v>7</v>
      </c>
      <c r="B15" s="115" t="s">
        <v>228</v>
      </c>
      <c r="C15" s="90"/>
      <c r="D15" s="44" t="s">
        <v>88</v>
      </c>
      <c r="E15" s="45">
        <v>1</v>
      </c>
      <c r="F15" s="46">
        <v>0</v>
      </c>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v>7.0000000000000007E-2</v>
      </c>
      <c r="AO15" s="86"/>
      <c r="AP15" s="86">
        <v>0.73</v>
      </c>
      <c r="AQ15" s="86">
        <v>7.0000000000000007E-2</v>
      </c>
      <c r="AR15" s="86"/>
      <c r="AS15" s="86">
        <v>0.13</v>
      </c>
      <c r="AT15" s="86"/>
      <c r="AU15" s="55">
        <f t="shared" si="0"/>
        <v>1</v>
      </c>
      <c r="AV15" s="42">
        <v>73</v>
      </c>
      <c r="AW15" s="79" t="str">
        <f>IFERROR(VLOOKUP(AV15,'Domenii-CNATDCU'!$A$2:$C$87,3,FALSE),"")</f>
        <v>Teatru şi artele spectacolului</v>
      </c>
      <c r="AX15" s="95"/>
      <c r="AY15" s="99"/>
      <c r="AZ15" s="81"/>
      <c r="BA15" s="43"/>
      <c r="BB15" s="43"/>
      <c r="BC15" s="43"/>
      <c r="BD15" s="43"/>
      <c r="BE15" s="43"/>
      <c r="BF15" s="43"/>
      <c r="BG15" s="43"/>
      <c r="BH15" s="43"/>
      <c r="BI15" s="43"/>
      <c r="BJ15" s="43"/>
      <c r="BK15" s="43"/>
      <c r="BL15" s="43"/>
      <c r="BM15" s="43"/>
      <c r="BN15" s="43"/>
      <c r="BO15" s="43"/>
      <c r="BP15" s="43"/>
      <c r="BQ15" s="43"/>
      <c r="BR15" s="43"/>
      <c r="BS15" s="43"/>
      <c r="BT15" s="43"/>
      <c r="BU15" s="98"/>
      <c r="BV15" s="98"/>
      <c r="BW15" s="98"/>
      <c r="BX15" s="98"/>
      <c r="BY15" s="98"/>
      <c r="BZ15" s="98"/>
      <c r="CA15" s="98"/>
      <c r="CB15" s="98"/>
      <c r="CC15" s="98"/>
      <c r="CD15" s="98"/>
      <c r="CE15" s="98"/>
      <c r="CF15" s="98"/>
      <c r="CG15" s="98"/>
    </row>
    <row r="16" spans="1:86" s="13" customFormat="1" ht="22.5" customHeight="1">
      <c r="A16" s="38">
        <v>8</v>
      </c>
      <c r="B16" s="115" t="s">
        <v>229</v>
      </c>
      <c r="C16" s="90"/>
      <c r="D16" s="44" t="s">
        <v>87</v>
      </c>
      <c r="E16" s="45">
        <v>1</v>
      </c>
      <c r="F16" s="46">
        <v>0</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v>1</v>
      </c>
      <c r="AQ16" s="86"/>
      <c r="AR16" s="86"/>
      <c r="AS16" s="86"/>
      <c r="AT16" s="86"/>
      <c r="AU16" s="55">
        <f t="shared" si="0"/>
        <v>1</v>
      </c>
      <c r="AV16" s="42">
        <v>73</v>
      </c>
      <c r="AW16" s="79" t="str">
        <f>IFERROR(VLOOKUP(AV16,'Domenii-CNATDCU'!$A$2:$C$87,3,FALSE),"")</f>
        <v>Teatru şi artele spectacolului</v>
      </c>
      <c r="AX16" s="95">
        <v>905</v>
      </c>
      <c r="AY16" s="99"/>
      <c r="AZ16" s="81"/>
      <c r="BA16" s="43"/>
      <c r="BB16" s="43"/>
      <c r="BC16" s="43"/>
      <c r="BD16" s="43"/>
      <c r="BE16" s="43"/>
      <c r="BF16" s="43"/>
      <c r="BG16" s="43"/>
      <c r="BH16" s="43"/>
      <c r="BI16" s="43"/>
      <c r="BJ16" s="43"/>
      <c r="BK16" s="43"/>
      <c r="BL16" s="43"/>
      <c r="BM16" s="43"/>
      <c r="BN16" s="43"/>
      <c r="BO16" s="43"/>
      <c r="BP16" s="43"/>
      <c r="BQ16" s="43"/>
      <c r="BR16" s="43"/>
      <c r="BS16" s="43"/>
      <c r="BT16" s="43"/>
      <c r="BU16" s="98"/>
      <c r="BV16" s="98"/>
      <c r="BW16" s="98"/>
      <c r="BX16" s="98"/>
      <c r="BY16" s="98"/>
      <c r="BZ16" s="98"/>
      <c r="CA16" s="98"/>
      <c r="CB16" s="98"/>
      <c r="CC16" s="98"/>
      <c r="CD16" s="98"/>
      <c r="CE16" s="98"/>
      <c r="CF16" s="98"/>
      <c r="CG16" s="98"/>
    </row>
    <row r="17" spans="1:85" s="13" customFormat="1" ht="22.5" customHeight="1">
      <c r="A17" s="38">
        <v>9</v>
      </c>
      <c r="B17" s="115" t="s">
        <v>298</v>
      </c>
      <c r="C17" s="90"/>
      <c r="D17" s="44" t="s">
        <v>58</v>
      </c>
      <c r="E17" s="45">
        <v>1</v>
      </c>
      <c r="F17" s="46">
        <v>0</v>
      </c>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v>1</v>
      </c>
      <c r="AQ17" s="86"/>
      <c r="AR17" s="86"/>
      <c r="AS17" s="86"/>
      <c r="AT17" s="86"/>
      <c r="AU17" s="55">
        <f t="shared" si="0"/>
        <v>1</v>
      </c>
      <c r="AV17" s="42">
        <v>73</v>
      </c>
      <c r="AW17" s="79" t="str">
        <f>IFERROR(VLOOKUP(AV17,'Domenii-CNATDCU'!$A$2:$C$87,3,FALSE),"")</f>
        <v>Teatru şi artele spectacolului</v>
      </c>
      <c r="AX17" s="95">
        <v>4340</v>
      </c>
      <c r="AY17" s="99"/>
      <c r="AZ17" s="81"/>
      <c r="BA17" s="43">
        <v>1</v>
      </c>
      <c r="BB17" s="43"/>
      <c r="BC17" s="43"/>
      <c r="BD17" s="43">
        <v>3</v>
      </c>
      <c r="BE17" s="43"/>
      <c r="BF17" s="43"/>
      <c r="BG17" s="43"/>
      <c r="BH17" s="43"/>
      <c r="BI17" s="43"/>
      <c r="BJ17" s="43"/>
      <c r="BK17" s="43"/>
      <c r="BL17" s="43"/>
      <c r="BM17" s="43"/>
      <c r="BN17" s="43"/>
      <c r="BO17" s="43"/>
      <c r="BP17" s="43"/>
      <c r="BQ17" s="43"/>
      <c r="BR17" s="43"/>
      <c r="BS17" s="43">
        <v>4.4000000000000004</v>
      </c>
      <c r="BT17" s="43"/>
      <c r="BU17" s="98"/>
      <c r="BV17" s="98"/>
      <c r="BW17" s="98"/>
      <c r="BX17" s="98"/>
      <c r="BY17" s="98"/>
      <c r="BZ17" s="98"/>
      <c r="CA17" s="98"/>
      <c r="CB17" s="98"/>
      <c r="CC17" s="98"/>
      <c r="CD17" s="98"/>
      <c r="CE17" s="98"/>
      <c r="CF17" s="98"/>
      <c r="CG17" s="98"/>
    </row>
    <row r="18" spans="1:85" s="13" customFormat="1" ht="22.5" customHeight="1">
      <c r="A18" s="38">
        <v>10</v>
      </c>
      <c r="B18" s="115" t="s">
        <v>230</v>
      </c>
      <c r="C18" s="90"/>
      <c r="D18" s="44" t="s">
        <v>88</v>
      </c>
      <c r="E18" s="45">
        <v>1</v>
      </c>
      <c r="F18" s="46">
        <v>0</v>
      </c>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v>1</v>
      </c>
      <c r="AQ18" s="86"/>
      <c r="AR18" s="86"/>
      <c r="AS18" s="86"/>
      <c r="AT18" s="86"/>
      <c r="AU18" s="55">
        <f t="shared" si="0"/>
        <v>1</v>
      </c>
      <c r="AV18" s="42">
        <v>73</v>
      </c>
      <c r="AW18" s="79" t="str">
        <f>IFERROR(VLOOKUP(AV18,'Domenii-CNATDCU'!$A$2:$C$87,3,FALSE),"")</f>
        <v>Teatru şi artele spectacolului</v>
      </c>
      <c r="AX18" s="95"/>
      <c r="AY18" s="99"/>
      <c r="AZ18" s="81"/>
      <c r="BA18" s="43"/>
      <c r="BB18" s="43"/>
      <c r="BC18" s="43"/>
      <c r="BD18" s="43"/>
      <c r="BE18" s="43"/>
      <c r="BF18" s="43"/>
      <c r="BG18" s="43"/>
      <c r="BH18" s="43"/>
      <c r="BI18" s="43"/>
      <c r="BJ18" s="43"/>
      <c r="BK18" s="43"/>
      <c r="BL18" s="43"/>
      <c r="BM18" s="43"/>
      <c r="BN18" s="43"/>
      <c r="BO18" s="43"/>
      <c r="BP18" s="43"/>
      <c r="BQ18" s="43"/>
      <c r="BR18" s="43"/>
      <c r="BS18" s="43"/>
      <c r="BT18" s="43"/>
      <c r="BU18" s="98"/>
      <c r="BV18" s="98"/>
      <c r="BW18" s="98"/>
      <c r="BX18" s="98"/>
      <c r="BY18" s="98"/>
      <c r="BZ18" s="98"/>
      <c r="CA18" s="98"/>
      <c r="CB18" s="98"/>
      <c r="CC18" s="98"/>
      <c r="CD18" s="98"/>
      <c r="CE18" s="98"/>
      <c r="CF18" s="98"/>
      <c r="CG18" s="98"/>
    </row>
    <row r="19" spans="1:85" s="13" customFormat="1" ht="22.5" customHeight="1">
      <c r="A19" s="38">
        <v>11</v>
      </c>
      <c r="B19" s="115" t="s">
        <v>231</v>
      </c>
      <c r="C19" s="90"/>
      <c r="D19" s="44" t="s">
        <v>58</v>
      </c>
      <c r="E19" s="45">
        <v>1</v>
      </c>
      <c r="F19" s="46">
        <v>1</v>
      </c>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v>1</v>
      </c>
      <c r="AQ19" s="86"/>
      <c r="AR19" s="86"/>
      <c r="AS19" s="86"/>
      <c r="AT19" s="86"/>
      <c r="AU19" s="55">
        <f t="shared" si="0"/>
        <v>1</v>
      </c>
      <c r="AV19" s="42">
        <v>73</v>
      </c>
      <c r="AW19" s="79" t="str">
        <f>IFERROR(VLOOKUP(AV19,'Domenii-CNATDCU'!$A$2:$C$87,3,FALSE),"")</f>
        <v>Teatru şi artele spectacolului</v>
      </c>
      <c r="AX19" s="95">
        <v>2236</v>
      </c>
      <c r="AY19" s="99"/>
      <c r="AZ19" s="81"/>
      <c r="BA19" s="43">
        <v>5</v>
      </c>
      <c r="BB19" s="43"/>
      <c r="BC19" s="43"/>
      <c r="BD19" s="43">
        <v>58</v>
      </c>
      <c r="BE19" s="43"/>
      <c r="BF19" s="43"/>
      <c r="BG19" s="43"/>
      <c r="BH19" s="43"/>
      <c r="BI19" s="43"/>
      <c r="BJ19" s="43"/>
      <c r="BK19" s="43"/>
      <c r="BL19" s="43"/>
      <c r="BM19" s="43"/>
      <c r="BN19" s="43"/>
      <c r="BO19" s="43"/>
      <c r="BP19" s="43"/>
      <c r="BQ19" s="43"/>
      <c r="BR19" s="43"/>
      <c r="BS19" s="43"/>
      <c r="BT19" s="43"/>
      <c r="BU19" s="98"/>
      <c r="BV19" s="98"/>
      <c r="BW19" s="98"/>
      <c r="BX19" s="98"/>
      <c r="BY19" s="98"/>
      <c r="BZ19" s="98"/>
      <c r="CA19" s="98"/>
      <c r="CB19" s="98"/>
      <c r="CC19" s="98"/>
      <c r="CD19" s="98"/>
      <c r="CE19" s="98"/>
      <c r="CF19" s="98"/>
      <c r="CG19" s="98"/>
    </row>
    <row r="20" spans="1:85" s="13" customFormat="1" ht="22.5" customHeight="1">
      <c r="A20" s="38">
        <v>12</v>
      </c>
      <c r="B20" s="115" t="s">
        <v>232</v>
      </c>
      <c r="C20" s="90"/>
      <c r="D20" s="44" t="s">
        <v>58</v>
      </c>
      <c r="E20" s="45">
        <v>1</v>
      </c>
      <c r="F20" s="46">
        <v>0</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v>1</v>
      </c>
      <c r="AQ20" s="86"/>
      <c r="AR20" s="86"/>
      <c r="AS20" s="86"/>
      <c r="AT20" s="86"/>
      <c r="AU20" s="55">
        <f t="shared" si="0"/>
        <v>1</v>
      </c>
      <c r="AV20" s="42">
        <v>73</v>
      </c>
      <c r="AW20" s="79" t="str">
        <f>IFERROR(VLOOKUP(AV20,'Domenii-CNATDCU'!$A$2:$C$87,3,FALSE),"")</f>
        <v>Teatru şi artele spectacolului</v>
      </c>
      <c r="AX20" s="95">
        <v>1123</v>
      </c>
      <c r="AY20" s="99"/>
      <c r="AZ20" s="81"/>
      <c r="BA20" s="43"/>
      <c r="BB20" s="43"/>
      <c r="BC20" s="43"/>
      <c r="BD20" s="43">
        <v>87</v>
      </c>
      <c r="BE20" s="43"/>
      <c r="BF20" s="43"/>
      <c r="BG20" s="43"/>
      <c r="BH20" s="43"/>
      <c r="BI20" s="43"/>
      <c r="BJ20" s="43"/>
      <c r="BK20" s="43"/>
      <c r="BL20" s="43"/>
      <c r="BM20" s="43"/>
      <c r="BN20" s="43"/>
      <c r="BO20" s="43"/>
      <c r="BP20" s="43"/>
      <c r="BQ20" s="43"/>
      <c r="BR20" s="43"/>
      <c r="BS20" s="43"/>
      <c r="BT20" s="43"/>
      <c r="BU20" s="98"/>
      <c r="BV20" s="98"/>
      <c r="BW20" s="98"/>
      <c r="BX20" s="98"/>
      <c r="BY20" s="98"/>
      <c r="BZ20" s="98"/>
      <c r="CA20" s="98"/>
      <c r="CB20" s="98"/>
      <c r="CC20" s="98"/>
      <c r="CD20" s="98"/>
      <c r="CE20" s="98"/>
      <c r="CF20" s="98"/>
      <c r="CG20" s="98"/>
    </row>
    <row r="21" spans="1:85" s="13" customFormat="1" ht="22.5" customHeight="1">
      <c r="A21" s="38">
        <v>13</v>
      </c>
      <c r="B21" s="115" t="s">
        <v>233</v>
      </c>
      <c r="C21" s="90"/>
      <c r="D21" s="44" t="s">
        <v>87</v>
      </c>
      <c r="E21" s="45">
        <v>1</v>
      </c>
      <c r="F21" s="46">
        <v>0</v>
      </c>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v>1</v>
      </c>
      <c r="AQ21" s="86"/>
      <c r="AR21" s="86"/>
      <c r="AS21" s="86"/>
      <c r="AT21" s="86"/>
      <c r="AU21" s="55">
        <f t="shared" si="0"/>
        <v>1</v>
      </c>
      <c r="AV21" s="42">
        <v>73</v>
      </c>
      <c r="AW21" s="79" t="str">
        <f>IFERROR(VLOOKUP(AV21,'Domenii-CNATDCU'!$A$2:$C$87,3,FALSE),"")</f>
        <v>Teatru şi artele spectacolului</v>
      </c>
      <c r="AX21" s="95">
        <v>1465</v>
      </c>
      <c r="AY21" s="99"/>
      <c r="AZ21" s="81"/>
      <c r="BA21" s="43"/>
      <c r="BB21" s="43"/>
      <c r="BC21" s="43"/>
      <c r="BD21" s="43"/>
      <c r="BE21" s="43"/>
      <c r="BF21" s="43"/>
      <c r="BG21" s="43"/>
      <c r="BH21" s="43"/>
      <c r="BI21" s="43"/>
      <c r="BJ21" s="43"/>
      <c r="BK21" s="43"/>
      <c r="BL21" s="43"/>
      <c r="BM21" s="43"/>
      <c r="BN21" s="43"/>
      <c r="BO21" s="43"/>
      <c r="BP21" s="43"/>
      <c r="BQ21" s="43"/>
      <c r="BR21" s="43"/>
      <c r="BS21" s="43"/>
      <c r="BT21" s="43"/>
      <c r="BU21" s="98"/>
      <c r="BV21" s="98"/>
      <c r="BW21" s="98"/>
      <c r="BX21" s="98"/>
      <c r="BY21" s="98"/>
      <c r="BZ21" s="98"/>
      <c r="CA21" s="98"/>
      <c r="CB21" s="98"/>
      <c r="CC21" s="98"/>
      <c r="CD21" s="98"/>
      <c r="CE21" s="98"/>
      <c r="CF21" s="98"/>
      <c r="CG21" s="98"/>
    </row>
    <row r="22" spans="1:85" s="13" customFormat="1" ht="22.5" customHeight="1">
      <c r="A22" s="38">
        <v>14</v>
      </c>
      <c r="B22" s="115" t="s">
        <v>234</v>
      </c>
      <c r="C22" s="90"/>
      <c r="D22" s="44" t="s">
        <v>87</v>
      </c>
      <c r="E22" s="45">
        <v>1</v>
      </c>
      <c r="F22" s="46">
        <v>0</v>
      </c>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v>1</v>
      </c>
      <c r="AQ22" s="86"/>
      <c r="AR22" s="86"/>
      <c r="AS22" s="86"/>
      <c r="AT22" s="86"/>
      <c r="AU22" s="55">
        <f t="shared" si="0"/>
        <v>1</v>
      </c>
      <c r="AV22" s="42">
        <v>73</v>
      </c>
      <c r="AW22" s="79" t="str">
        <f>IFERROR(VLOOKUP(AV22,'Domenii-CNATDCU'!$A$2:$C$87,3,FALSE),"")</f>
        <v>Teatru şi artele spectacolului</v>
      </c>
      <c r="AX22" s="95">
        <v>1664</v>
      </c>
      <c r="AY22" s="99"/>
      <c r="AZ22" s="81"/>
      <c r="BA22" s="43"/>
      <c r="BB22" s="43"/>
      <c r="BC22" s="43"/>
      <c r="BD22" s="43"/>
      <c r="BE22" s="43"/>
      <c r="BF22" s="43"/>
      <c r="BG22" s="43"/>
      <c r="BH22" s="43"/>
      <c r="BI22" s="43"/>
      <c r="BJ22" s="43"/>
      <c r="BK22" s="43"/>
      <c r="BL22" s="43"/>
      <c r="BM22" s="43"/>
      <c r="BN22" s="43"/>
      <c r="BO22" s="43"/>
      <c r="BP22" s="43"/>
      <c r="BQ22" s="43"/>
      <c r="BR22" s="43"/>
      <c r="BS22" s="43"/>
      <c r="BT22" s="43"/>
      <c r="BU22" s="98"/>
      <c r="BV22" s="98"/>
      <c r="BW22" s="98"/>
      <c r="BX22" s="98"/>
      <c r="BY22" s="98"/>
      <c r="BZ22" s="98"/>
      <c r="CA22" s="98"/>
      <c r="CB22" s="98"/>
      <c r="CC22" s="98"/>
      <c r="CD22" s="98"/>
      <c r="CE22" s="98"/>
      <c r="CF22" s="98"/>
      <c r="CG22" s="98"/>
    </row>
    <row r="23" spans="1:85" s="13" customFormat="1" ht="22.5" customHeight="1">
      <c r="A23" s="38">
        <v>15</v>
      </c>
      <c r="B23" s="115" t="s">
        <v>235</v>
      </c>
      <c r="C23" s="90"/>
      <c r="D23" s="44" t="s">
        <v>88</v>
      </c>
      <c r="E23" s="45">
        <v>1</v>
      </c>
      <c r="F23" s="46">
        <v>0</v>
      </c>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v>1</v>
      </c>
      <c r="AQ23" s="86"/>
      <c r="AR23" s="86"/>
      <c r="AS23" s="86"/>
      <c r="AT23" s="86"/>
      <c r="AU23" s="55">
        <f t="shared" si="0"/>
        <v>1</v>
      </c>
      <c r="AV23" s="42">
        <v>73</v>
      </c>
      <c r="AW23" s="79" t="str">
        <f>IFERROR(VLOOKUP(AV23,'Domenii-CNATDCU'!$A$2:$C$87,3,FALSE),"")</f>
        <v>Teatru şi artele spectacolului</v>
      </c>
      <c r="AX23" s="95">
        <v>535</v>
      </c>
      <c r="AY23" s="99"/>
      <c r="AZ23" s="81"/>
      <c r="BA23" s="43"/>
      <c r="BB23" s="43"/>
      <c r="BC23" s="43"/>
      <c r="BD23" s="43"/>
      <c r="BE23" s="43"/>
      <c r="BF23" s="43"/>
      <c r="BG23" s="43"/>
      <c r="BH23" s="43"/>
      <c r="BI23" s="43"/>
      <c r="BJ23" s="43"/>
      <c r="BK23" s="43"/>
      <c r="BL23" s="43"/>
      <c r="BM23" s="43"/>
      <c r="BN23" s="43"/>
      <c r="BO23" s="43"/>
      <c r="BP23" s="43"/>
      <c r="BQ23" s="43"/>
      <c r="BR23" s="43"/>
      <c r="BS23" s="43"/>
      <c r="BT23" s="43"/>
      <c r="BU23" s="98"/>
      <c r="BV23" s="98"/>
      <c r="BW23" s="98"/>
      <c r="BX23" s="98"/>
      <c r="BY23" s="98"/>
      <c r="BZ23" s="98"/>
      <c r="CA23" s="98"/>
      <c r="CB23" s="98"/>
      <c r="CC23" s="98"/>
      <c r="CD23" s="98"/>
      <c r="CE23" s="98"/>
      <c r="CF23" s="98"/>
      <c r="CG23" s="98"/>
    </row>
    <row r="24" spans="1:85" s="13" customFormat="1" ht="22.5" customHeight="1">
      <c r="A24" s="38">
        <v>16</v>
      </c>
      <c r="B24" s="117" t="s">
        <v>236</v>
      </c>
      <c r="C24" s="90"/>
      <c r="D24" s="44" t="s">
        <v>87</v>
      </c>
      <c r="E24" s="45">
        <v>1</v>
      </c>
      <c r="F24" s="46">
        <v>0</v>
      </c>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v>0.53</v>
      </c>
      <c r="AQ24" s="86"/>
      <c r="AR24" s="86"/>
      <c r="AS24" s="86">
        <v>0.47</v>
      </c>
      <c r="AT24" s="86"/>
      <c r="AU24" s="55">
        <f t="shared" si="0"/>
        <v>1</v>
      </c>
      <c r="AV24" s="42">
        <v>73</v>
      </c>
      <c r="AW24" s="79" t="str">
        <f>IFERROR(VLOOKUP(AV24,'Domenii-CNATDCU'!$A$2:$C$87,3,FALSE),"")</f>
        <v>Teatru şi artele spectacolului</v>
      </c>
      <c r="AX24" s="95">
        <v>850</v>
      </c>
      <c r="AY24" s="99"/>
      <c r="AZ24" s="81"/>
      <c r="BA24" s="43"/>
      <c r="BB24" s="43"/>
      <c r="BC24" s="43"/>
      <c r="BD24" s="43"/>
      <c r="BE24" s="43"/>
      <c r="BF24" s="43"/>
      <c r="BG24" s="43"/>
      <c r="BH24" s="43"/>
      <c r="BI24" s="43"/>
      <c r="BJ24" s="43"/>
      <c r="BK24" s="43"/>
      <c r="BL24" s="43"/>
      <c r="BM24" s="43"/>
      <c r="BN24" s="43"/>
      <c r="BO24" s="43"/>
      <c r="BP24" s="43"/>
      <c r="BQ24" s="43"/>
      <c r="BR24" s="43"/>
      <c r="BS24" s="43"/>
      <c r="BT24" s="43"/>
      <c r="BU24" s="98"/>
      <c r="BV24" s="98"/>
      <c r="BW24" s="98"/>
      <c r="BX24" s="98"/>
      <c r="BY24" s="98"/>
      <c r="BZ24" s="98"/>
      <c r="CA24" s="98"/>
      <c r="CB24" s="98"/>
      <c r="CC24" s="98"/>
      <c r="CD24" s="98"/>
      <c r="CE24" s="98"/>
      <c r="CF24" s="98"/>
      <c r="CG24" s="98"/>
    </row>
    <row r="25" spans="1:85" s="13" customFormat="1" ht="22.5" customHeight="1">
      <c r="A25" s="38">
        <v>17</v>
      </c>
      <c r="B25" s="117" t="s">
        <v>237</v>
      </c>
      <c r="C25" s="90"/>
      <c r="D25" s="44" t="s">
        <v>88</v>
      </c>
      <c r="E25" s="45">
        <v>1</v>
      </c>
      <c r="F25" s="46">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v>0.3</v>
      </c>
      <c r="AO25" s="86"/>
      <c r="AP25" s="86"/>
      <c r="AQ25" s="86">
        <v>0.7</v>
      </c>
      <c r="AR25" s="86"/>
      <c r="AS25" s="86"/>
      <c r="AT25" s="86"/>
      <c r="AU25" s="55">
        <f t="shared" si="0"/>
        <v>1</v>
      </c>
      <c r="AV25" s="42">
        <v>73</v>
      </c>
      <c r="AW25" s="79" t="str">
        <f>IFERROR(VLOOKUP(AV25,'Domenii-CNATDCU'!$A$2:$C$87,3,FALSE),"")</f>
        <v>Teatru şi artele spectacolului</v>
      </c>
      <c r="AX25" s="95"/>
      <c r="AY25" s="99"/>
      <c r="AZ25" s="81"/>
      <c r="BA25" s="43"/>
      <c r="BB25" s="43"/>
      <c r="BC25" s="43"/>
      <c r="BD25" s="43"/>
      <c r="BE25" s="43"/>
      <c r="BF25" s="43"/>
      <c r="BG25" s="43"/>
      <c r="BH25" s="43"/>
      <c r="BI25" s="43"/>
      <c r="BJ25" s="43"/>
      <c r="BK25" s="43"/>
      <c r="BL25" s="43"/>
      <c r="BM25" s="43"/>
      <c r="BN25" s="43"/>
      <c r="BO25" s="43"/>
      <c r="BP25" s="43"/>
      <c r="BQ25" s="43"/>
      <c r="BR25" s="43"/>
      <c r="BS25" s="43"/>
      <c r="BT25" s="43"/>
      <c r="BU25" s="98"/>
      <c r="BV25" s="98"/>
      <c r="BW25" s="98"/>
      <c r="BX25" s="98"/>
      <c r="BY25" s="98"/>
      <c r="BZ25" s="98"/>
      <c r="CA25" s="98"/>
      <c r="CB25" s="98"/>
      <c r="CC25" s="98"/>
      <c r="CD25" s="98"/>
      <c r="CE25" s="98"/>
      <c r="CF25" s="98"/>
      <c r="CG25" s="98"/>
    </row>
    <row r="26" spans="1:85" s="13" customFormat="1" ht="22.5" customHeight="1">
      <c r="A26" s="38">
        <v>18</v>
      </c>
      <c r="B26" s="115" t="s">
        <v>238</v>
      </c>
      <c r="C26" s="90"/>
      <c r="D26" s="44" t="s">
        <v>58</v>
      </c>
      <c r="E26" s="45">
        <v>1</v>
      </c>
      <c r="F26" s="46">
        <v>0</v>
      </c>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v>1</v>
      </c>
      <c r="AQ26" s="86"/>
      <c r="AR26" s="86"/>
      <c r="AS26" s="86"/>
      <c r="AT26" s="86"/>
      <c r="AU26" s="55">
        <f t="shared" si="0"/>
        <v>1</v>
      </c>
      <c r="AV26" s="42">
        <v>73</v>
      </c>
      <c r="AW26" s="79" t="str">
        <f>IFERROR(VLOOKUP(AV26,'Domenii-CNATDCU'!$A$2:$C$87,3,FALSE),"")</f>
        <v>Teatru şi artele spectacolului</v>
      </c>
      <c r="AX26" s="95">
        <v>1695</v>
      </c>
      <c r="AY26" s="99"/>
      <c r="AZ26" s="81"/>
      <c r="BA26" s="43"/>
      <c r="BB26" s="43"/>
      <c r="BC26" s="43"/>
      <c r="BD26" s="43"/>
      <c r="BE26" s="43"/>
      <c r="BF26" s="43"/>
      <c r="BG26" s="43"/>
      <c r="BH26" s="43"/>
      <c r="BI26" s="43"/>
      <c r="BJ26" s="43"/>
      <c r="BK26" s="43"/>
      <c r="BL26" s="43"/>
      <c r="BM26" s="43"/>
      <c r="BN26" s="43"/>
      <c r="BO26" s="43"/>
      <c r="BP26" s="43"/>
      <c r="BQ26" s="43"/>
      <c r="BR26" s="43"/>
      <c r="BS26" s="43">
        <v>11</v>
      </c>
      <c r="BT26" s="43"/>
      <c r="BU26" s="98"/>
      <c r="BV26" s="98"/>
      <c r="BW26" s="98"/>
      <c r="BX26" s="98"/>
      <c r="BY26" s="98"/>
      <c r="BZ26" s="98"/>
      <c r="CA26" s="98"/>
      <c r="CB26" s="98"/>
      <c r="CC26" s="98"/>
      <c r="CD26" s="98"/>
      <c r="CE26" s="98"/>
      <c r="CF26" s="98"/>
      <c r="CG26" s="98"/>
    </row>
    <row r="27" spans="1:85" s="13" customFormat="1" ht="22.5" customHeight="1">
      <c r="A27" s="38">
        <v>19</v>
      </c>
      <c r="B27" s="115" t="s">
        <v>239</v>
      </c>
      <c r="C27" s="90"/>
      <c r="D27" s="44" t="s">
        <v>58</v>
      </c>
      <c r="E27" s="45">
        <v>1</v>
      </c>
      <c r="F27" s="46">
        <v>1</v>
      </c>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v>1</v>
      </c>
      <c r="AQ27" s="86"/>
      <c r="AR27" s="86"/>
      <c r="AS27" s="86"/>
      <c r="AT27" s="86"/>
      <c r="AU27" s="55">
        <f t="shared" si="0"/>
        <v>1</v>
      </c>
      <c r="AV27" s="42">
        <v>73</v>
      </c>
      <c r="AW27" s="79" t="str">
        <f>IFERROR(VLOOKUP(AV27,'Domenii-CNATDCU'!$A$2:$C$87,3,FALSE),"")</f>
        <v>Teatru şi artele spectacolului</v>
      </c>
      <c r="AX27" s="95">
        <v>1706</v>
      </c>
      <c r="AY27" s="99"/>
      <c r="AZ27" s="81"/>
      <c r="BA27" s="43"/>
      <c r="BB27" s="43"/>
      <c r="BC27" s="43"/>
      <c r="BD27" s="43">
        <v>9</v>
      </c>
      <c r="BE27" s="43"/>
      <c r="BF27" s="43"/>
      <c r="BG27" s="43"/>
      <c r="BH27" s="43"/>
      <c r="BI27" s="43"/>
      <c r="BJ27" s="43"/>
      <c r="BK27" s="43"/>
      <c r="BL27" s="43"/>
      <c r="BM27" s="43"/>
      <c r="BN27" s="43"/>
      <c r="BO27" s="43"/>
      <c r="BP27" s="43"/>
      <c r="BQ27" s="43"/>
      <c r="BR27" s="43"/>
      <c r="BS27" s="43">
        <v>11</v>
      </c>
      <c r="BT27" s="43"/>
      <c r="BU27" s="98"/>
      <c r="BV27" s="98"/>
      <c r="BW27" s="98"/>
      <c r="BX27" s="98"/>
      <c r="BY27" s="98"/>
      <c r="BZ27" s="98"/>
      <c r="CA27" s="98"/>
      <c r="CB27" s="98"/>
      <c r="CC27" s="98"/>
      <c r="CD27" s="98"/>
      <c r="CE27" s="98"/>
      <c r="CF27" s="98"/>
      <c r="CG27" s="98"/>
    </row>
    <row r="28" spans="1:85" s="13" customFormat="1" ht="22.5" customHeight="1">
      <c r="A28" s="38">
        <v>20</v>
      </c>
      <c r="B28" s="115" t="s">
        <v>240</v>
      </c>
      <c r="C28" s="90"/>
      <c r="D28" s="44" t="s">
        <v>58</v>
      </c>
      <c r="E28" s="45">
        <v>1</v>
      </c>
      <c r="F28" s="46">
        <v>0</v>
      </c>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v>1</v>
      </c>
      <c r="AT28" s="86"/>
      <c r="AU28" s="55">
        <f t="shared" si="0"/>
        <v>1</v>
      </c>
      <c r="AV28" s="42">
        <v>751</v>
      </c>
      <c r="AW28" s="79" t="str">
        <f>IFERROR(VLOOKUP(AV28,'Domenii-CNATDCU'!$A$2:$C$87,3,FALSE),"")</f>
        <v>Muzică</v>
      </c>
      <c r="AX28" s="95">
        <v>1470</v>
      </c>
      <c r="AY28" s="99"/>
      <c r="AZ28" s="81"/>
      <c r="BA28" s="43"/>
      <c r="BB28" s="43"/>
      <c r="BC28" s="43"/>
      <c r="BD28" s="43"/>
      <c r="BE28" s="43"/>
      <c r="BF28" s="43"/>
      <c r="BG28" s="43"/>
      <c r="BH28" s="43"/>
      <c r="BI28" s="43"/>
      <c r="BJ28" s="43"/>
      <c r="BK28" s="43"/>
      <c r="BL28" s="43"/>
      <c r="BM28" s="43"/>
      <c r="BN28" s="43"/>
      <c r="BO28" s="43"/>
      <c r="BP28" s="43"/>
      <c r="BQ28" s="43"/>
      <c r="BR28" s="43"/>
      <c r="BS28" s="43"/>
      <c r="BT28" s="43"/>
      <c r="BU28" s="98"/>
      <c r="BV28" s="98"/>
      <c r="BW28" s="98"/>
      <c r="BX28" s="98"/>
      <c r="BY28" s="98"/>
      <c r="BZ28" s="98"/>
      <c r="CA28" s="98"/>
      <c r="CB28" s="98"/>
      <c r="CC28" s="98"/>
      <c r="CD28" s="98"/>
      <c r="CE28" s="98"/>
      <c r="CF28" s="98"/>
      <c r="CG28" s="98"/>
    </row>
    <row r="29" spans="1:85" s="13" customFormat="1" ht="22.5" customHeight="1" thickBot="1">
      <c r="A29" s="38">
        <v>21</v>
      </c>
      <c r="B29" s="115" t="s">
        <v>241</v>
      </c>
      <c r="C29" s="90"/>
      <c r="D29" s="47" t="s">
        <v>88</v>
      </c>
      <c r="E29" s="48">
        <v>1</v>
      </c>
      <c r="F29" s="49">
        <v>0</v>
      </c>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v>1</v>
      </c>
      <c r="AQ29" s="86"/>
      <c r="AR29" s="86"/>
      <c r="AS29" s="86"/>
      <c r="AT29" s="86"/>
      <c r="AU29" s="55">
        <f t="shared" si="0"/>
        <v>1</v>
      </c>
      <c r="AV29" s="42">
        <v>62</v>
      </c>
      <c r="AW29" s="79" t="str">
        <f>IFERROR(VLOOKUP(AV29,'Domenii-CNATDCU'!$A$2:$C$87,3,FALSE),"")</f>
        <v>Ştiinţe ale educaţiei</v>
      </c>
      <c r="AX29" s="96"/>
      <c r="AY29" s="99"/>
      <c r="AZ29" s="82"/>
      <c r="BA29" s="43"/>
      <c r="BB29" s="43"/>
      <c r="BC29" s="43"/>
      <c r="BD29" s="43"/>
      <c r="BE29" s="43"/>
      <c r="BF29" s="43"/>
      <c r="BG29" s="43"/>
      <c r="BH29" s="43"/>
      <c r="BI29" s="43"/>
      <c r="BJ29" s="43"/>
      <c r="BK29" s="43"/>
      <c r="BL29" s="43"/>
      <c r="BM29" s="43"/>
      <c r="BN29" s="43"/>
      <c r="BO29" s="43"/>
      <c r="BP29" s="43"/>
      <c r="BQ29" s="43"/>
      <c r="BR29" s="43"/>
      <c r="BS29" s="43"/>
      <c r="BT29" s="43"/>
      <c r="BU29" s="98"/>
      <c r="BV29" s="98"/>
      <c r="BW29" s="98"/>
      <c r="BX29" s="98"/>
      <c r="BY29" s="98"/>
      <c r="BZ29" s="98"/>
      <c r="CA29" s="98"/>
      <c r="CB29" s="98"/>
      <c r="CC29" s="98"/>
      <c r="CD29" s="98"/>
      <c r="CE29" s="98"/>
      <c r="CF29" s="98"/>
      <c r="CG29" s="98"/>
    </row>
    <row r="30" spans="1:85" s="13" customFormat="1" ht="22.5" customHeight="1" thickBot="1">
      <c r="A30" s="38">
        <v>22</v>
      </c>
      <c r="B30" s="115" t="s">
        <v>242</v>
      </c>
      <c r="C30" s="90"/>
      <c r="D30" s="47" t="s">
        <v>87</v>
      </c>
      <c r="E30" s="48">
        <v>1</v>
      </c>
      <c r="F30" s="49">
        <v>0</v>
      </c>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v>1</v>
      </c>
      <c r="AQ30" s="86"/>
      <c r="AR30" s="86"/>
      <c r="AS30" s="86"/>
      <c r="AT30" s="86"/>
      <c r="AU30" s="55">
        <f t="shared" si="0"/>
        <v>1</v>
      </c>
      <c r="AV30" s="42">
        <v>62</v>
      </c>
      <c r="AW30" s="79" t="str">
        <f>IFERROR(VLOOKUP(AV30,'Domenii-CNATDCU'!$A$2:$C$87,3,FALSE),"")</f>
        <v>Ştiinţe ale educaţiei</v>
      </c>
      <c r="AX30" s="119">
        <v>200</v>
      </c>
      <c r="AY30" s="120">
        <v>1</v>
      </c>
      <c r="AZ30" s="121">
        <v>1</v>
      </c>
      <c r="BA30" s="43"/>
      <c r="BB30" s="43"/>
      <c r="BC30" s="43"/>
      <c r="BD30" s="43"/>
      <c r="BE30" s="43"/>
      <c r="BF30" s="43"/>
      <c r="BG30" s="43"/>
      <c r="BH30" s="43"/>
      <c r="BI30" s="43"/>
      <c r="BJ30" s="43"/>
      <c r="BK30" s="43"/>
      <c r="BL30" s="43"/>
      <c r="BM30" s="43"/>
      <c r="BN30" s="43"/>
      <c r="BO30" s="43"/>
      <c r="BP30" s="43"/>
      <c r="BQ30" s="43"/>
      <c r="BR30" s="43"/>
      <c r="BS30" s="43"/>
      <c r="BT30" s="43"/>
      <c r="BU30" s="98"/>
      <c r="BV30" s="98"/>
      <c r="BW30" s="98"/>
      <c r="BX30" s="98"/>
      <c r="BY30" s="98"/>
      <c r="BZ30" s="98"/>
      <c r="CA30" s="98"/>
      <c r="CB30" s="98"/>
      <c r="CC30" s="98"/>
      <c r="CD30" s="98"/>
      <c r="CE30" s="98"/>
      <c r="CF30" s="98"/>
      <c r="CG30" s="98"/>
    </row>
    <row r="31" spans="1:85" s="13" customFormat="1" ht="22.5" customHeight="1" thickBot="1">
      <c r="A31" s="38">
        <v>23</v>
      </c>
      <c r="B31" s="117" t="s">
        <v>243</v>
      </c>
      <c r="C31" s="90"/>
      <c r="D31" s="47" t="s">
        <v>88</v>
      </c>
      <c r="E31" s="48">
        <v>1</v>
      </c>
      <c r="F31" s="49">
        <v>0</v>
      </c>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v>1</v>
      </c>
      <c r="AT31" s="86"/>
      <c r="AU31" s="55">
        <f t="shared" si="0"/>
        <v>1</v>
      </c>
      <c r="AV31" s="42">
        <v>751</v>
      </c>
      <c r="AW31" s="79" t="str">
        <f>IFERROR(VLOOKUP(AV31,'Domenii-CNATDCU'!$A$2:$C$87,3,FALSE),"")</f>
        <v>Muzică</v>
      </c>
      <c r="AX31" s="97"/>
      <c r="AY31" s="99"/>
      <c r="AZ31" s="83"/>
      <c r="BA31" s="43"/>
      <c r="BB31" s="43"/>
      <c r="BC31" s="43"/>
      <c r="BD31" s="43"/>
      <c r="BE31" s="43"/>
      <c r="BF31" s="43"/>
      <c r="BG31" s="43"/>
      <c r="BH31" s="43"/>
      <c r="BI31" s="43"/>
      <c r="BJ31" s="43"/>
      <c r="BK31" s="43"/>
      <c r="BL31" s="43"/>
      <c r="BM31" s="43"/>
      <c r="BN31" s="43"/>
      <c r="BO31" s="43"/>
      <c r="BP31" s="43"/>
      <c r="BQ31" s="43"/>
      <c r="BR31" s="43"/>
      <c r="BS31" s="43"/>
      <c r="BT31" s="43"/>
      <c r="BU31" s="98"/>
      <c r="BV31" s="98"/>
      <c r="BW31" s="98"/>
      <c r="BX31" s="98"/>
      <c r="BY31" s="98"/>
      <c r="BZ31" s="98"/>
      <c r="CA31" s="98"/>
      <c r="CB31" s="98"/>
      <c r="CC31" s="98"/>
      <c r="CD31" s="98"/>
      <c r="CE31" s="98"/>
      <c r="CF31" s="98"/>
      <c r="CG31" s="98"/>
    </row>
    <row r="32" spans="1:85" s="13" customFormat="1" ht="22.5" customHeight="1">
      <c r="A32" s="38">
        <v>24</v>
      </c>
      <c r="B32" s="115" t="s">
        <v>244</v>
      </c>
      <c r="C32" s="90"/>
      <c r="D32" s="47" t="s">
        <v>58</v>
      </c>
      <c r="E32" s="48">
        <v>1</v>
      </c>
      <c r="F32" s="49">
        <v>1</v>
      </c>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v>1</v>
      </c>
      <c r="AQ32" s="86"/>
      <c r="AR32" s="86"/>
      <c r="AS32" s="86"/>
      <c r="AT32" s="86"/>
      <c r="AU32" s="55">
        <f t="shared" si="0"/>
        <v>1</v>
      </c>
      <c r="AV32" s="42">
        <v>73</v>
      </c>
      <c r="AW32" s="79" t="str">
        <f>IFERROR(VLOOKUP(AV32,'Domenii-CNATDCU'!$A$2:$C$87,3,FALSE),"")</f>
        <v>Teatru şi artele spectacolului</v>
      </c>
      <c r="AX32" s="96">
        <v>930</v>
      </c>
      <c r="AY32" s="99"/>
      <c r="AZ32" s="82"/>
      <c r="BA32" s="43"/>
      <c r="BB32" s="43"/>
      <c r="BC32" s="43"/>
      <c r="BD32" s="43">
        <v>9</v>
      </c>
      <c r="BE32" s="43"/>
      <c r="BF32" s="43"/>
      <c r="BG32" s="43"/>
      <c r="BH32" s="43"/>
      <c r="BI32" s="43"/>
      <c r="BJ32" s="43"/>
      <c r="BK32" s="43"/>
      <c r="BL32" s="43"/>
      <c r="BM32" s="43"/>
      <c r="BN32" s="43"/>
      <c r="BO32" s="43"/>
      <c r="BP32" s="43"/>
      <c r="BQ32" s="43"/>
      <c r="BR32" s="43"/>
      <c r="BS32" s="43"/>
      <c r="BT32" s="43"/>
      <c r="BU32" s="98"/>
      <c r="BV32" s="98"/>
      <c r="BW32" s="98"/>
      <c r="BX32" s="98"/>
      <c r="BY32" s="98"/>
      <c r="BZ32" s="98"/>
      <c r="CA32" s="98"/>
      <c r="CB32" s="98"/>
      <c r="CC32" s="98"/>
      <c r="CD32" s="98"/>
      <c r="CE32" s="98"/>
      <c r="CF32" s="98"/>
      <c r="CG32" s="98"/>
    </row>
    <row r="33" spans="1:85" s="13" customFormat="1" ht="22.5" customHeight="1">
      <c r="A33" s="38">
        <v>25</v>
      </c>
      <c r="B33" s="115" t="s">
        <v>245</v>
      </c>
      <c r="C33" s="90"/>
      <c r="D33" s="44" t="s">
        <v>88</v>
      </c>
      <c r="E33" s="45">
        <v>1</v>
      </c>
      <c r="F33" s="46">
        <v>0</v>
      </c>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v>1</v>
      </c>
      <c r="AQ33" s="86"/>
      <c r="AR33" s="86"/>
      <c r="AS33" s="86"/>
      <c r="AT33" s="86"/>
      <c r="AU33" s="55">
        <f t="shared" si="0"/>
        <v>1</v>
      </c>
      <c r="AV33" s="42">
        <v>73</v>
      </c>
      <c r="AW33" s="79" t="str">
        <f>IFERROR(VLOOKUP(AV33,'Domenii-CNATDCU'!$A$2:$C$87,3,FALSE),"")</f>
        <v>Teatru şi artele spectacolului</v>
      </c>
      <c r="AX33" s="95"/>
      <c r="AY33" s="99"/>
      <c r="AZ33" s="81"/>
      <c r="BA33" s="43"/>
      <c r="BB33" s="43"/>
      <c r="BC33" s="43"/>
      <c r="BD33" s="43">
        <v>8</v>
      </c>
      <c r="BE33" s="43"/>
      <c r="BF33" s="43"/>
      <c r="BG33" s="43"/>
      <c r="BH33" s="43"/>
      <c r="BI33" s="43"/>
      <c r="BJ33" s="43"/>
      <c r="BK33" s="43"/>
      <c r="BL33" s="43"/>
      <c r="BM33" s="43"/>
      <c r="BN33" s="43"/>
      <c r="BO33" s="43"/>
      <c r="BP33" s="43"/>
      <c r="BQ33" s="43"/>
      <c r="BR33" s="43"/>
      <c r="BS33" s="43"/>
      <c r="BT33" s="43"/>
      <c r="BU33" s="98"/>
      <c r="BV33" s="98"/>
      <c r="BW33" s="98"/>
      <c r="BX33" s="98"/>
      <c r="BY33" s="98"/>
      <c r="BZ33" s="98"/>
      <c r="CA33" s="98"/>
      <c r="CB33" s="98"/>
      <c r="CC33" s="98"/>
      <c r="CD33" s="98"/>
      <c r="CE33" s="98"/>
      <c r="CF33" s="98"/>
      <c r="CG33" s="98"/>
    </row>
    <row r="34" spans="1:85" s="13" customFormat="1" ht="22.5" customHeight="1">
      <c r="A34" s="38">
        <v>26</v>
      </c>
      <c r="B34" s="115" t="s">
        <v>246</v>
      </c>
      <c r="C34" s="90"/>
      <c r="D34" s="44" t="s">
        <v>87</v>
      </c>
      <c r="E34" s="45">
        <v>1</v>
      </c>
      <c r="F34" s="46">
        <v>0</v>
      </c>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v>1</v>
      </c>
      <c r="AQ34" s="86"/>
      <c r="AR34" s="86"/>
      <c r="AS34" s="86"/>
      <c r="AT34" s="86"/>
      <c r="AU34" s="55">
        <f t="shared" si="0"/>
        <v>1</v>
      </c>
      <c r="AV34" s="42">
        <v>73</v>
      </c>
      <c r="AW34" s="79" t="str">
        <f>IFERROR(VLOOKUP(AV34,'Domenii-CNATDCU'!$A$2:$C$87,3,FALSE),"")</f>
        <v>Teatru şi artele spectacolului</v>
      </c>
      <c r="AX34" s="95">
        <v>1160</v>
      </c>
      <c r="AY34" s="99"/>
      <c r="AZ34" s="81"/>
      <c r="BA34" s="43"/>
      <c r="BB34" s="43"/>
      <c r="BC34" s="43"/>
      <c r="BD34" s="43"/>
      <c r="BE34" s="43"/>
      <c r="BF34" s="43"/>
      <c r="BG34" s="43"/>
      <c r="BH34" s="43"/>
      <c r="BI34" s="43"/>
      <c r="BJ34" s="43"/>
      <c r="BK34" s="43"/>
      <c r="BL34" s="43"/>
      <c r="BM34" s="43"/>
      <c r="BN34" s="43"/>
      <c r="BO34" s="43"/>
      <c r="BP34" s="43"/>
      <c r="BQ34" s="43"/>
      <c r="BR34" s="43"/>
      <c r="BS34" s="43"/>
      <c r="BT34" s="43"/>
      <c r="BU34" s="98"/>
      <c r="BV34" s="98"/>
      <c r="BW34" s="98"/>
      <c r="BX34" s="98"/>
      <c r="BY34" s="98"/>
      <c r="BZ34" s="98"/>
      <c r="CA34" s="98"/>
      <c r="CB34" s="98"/>
      <c r="CC34" s="98"/>
      <c r="CD34" s="98"/>
      <c r="CE34" s="98"/>
      <c r="CF34" s="98"/>
      <c r="CG34" s="98"/>
    </row>
    <row r="35" spans="1:85" s="13" customFormat="1" ht="22.5" customHeight="1">
      <c r="A35" s="38">
        <v>27</v>
      </c>
      <c r="B35" s="116" t="s">
        <v>247</v>
      </c>
      <c r="C35" s="90"/>
      <c r="D35" s="44" t="s">
        <v>87</v>
      </c>
      <c r="E35" s="45">
        <v>1</v>
      </c>
      <c r="F35" s="46">
        <v>0</v>
      </c>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v>1</v>
      </c>
      <c r="AQ35" s="86"/>
      <c r="AR35" s="86"/>
      <c r="AS35" s="86"/>
      <c r="AT35" s="86"/>
      <c r="AU35" s="55">
        <f t="shared" si="0"/>
        <v>1</v>
      </c>
      <c r="AV35" s="42">
        <v>73</v>
      </c>
      <c r="AW35" s="79" t="str">
        <f>IFERROR(VLOOKUP(AV35,'Domenii-CNATDCU'!$A$2:$C$87,3,FALSE),"")</f>
        <v>Teatru şi artele spectacolului</v>
      </c>
      <c r="AX35" s="95">
        <v>2260</v>
      </c>
      <c r="AY35" s="99"/>
      <c r="AZ35" s="81"/>
      <c r="BA35" s="43"/>
      <c r="BB35" s="43"/>
      <c r="BC35" s="43"/>
      <c r="BD35" s="43"/>
      <c r="BE35" s="43"/>
      <c r="BF35" s="43"/>
      <c r="BG35" s="43"/>
      <c r="BH35" s="43"/>
      <c r="BI35" s="43"/>
      <c r="BJ35" s="43"/>
      <c r="BK35" s="43"/>
      <c r="BL35" s="43"/>
      <c r="BM35" s="43"/>
      <c r="BN35" s="43"/>
      <c r="BO35" s="43"/>
      <c r="BP35" s="43"/>
      <c r="BQ35" s="43"/>
      <c r="BR35" s="43"/>
      <c r="BS35" s="43"/>
      <c r="BT35" s="43"/>
      <c r="BU35" s="98"/>
      <c r="BV35" s="98"/>
      <c r="BW35" s="98"/>
      <c r="BX35" s="98"/>
      <c r="BY35" s="98"/>
      <c r="BZ35" s="98"/>
      <c r="CA35" s="98"/>
      <c r="CB35" s="98"/>
      <c r="CC35" s="98"/>
      <c r="CD35" s="98"/>
      <c r="CE35" s="98"/>
      <c r="CF35" s="98"/>
      <c r="CG35" s="98"/>
    </row>
    <row r="36" spans="1:85" s="13" customFormat="1" ht="22.5" customHeight="1">
      <c r="A36" s="38">
        <v>28</v>
      </c>
      <c r="B36" s="116" t="s">
        <v>248</v>
      </c>
      <c r="C36" s="90"/>
      <c r="D36" s="44" t="s">
        <v>58</v>
      </c>
      <c r="E36" s="45">
        <v>1</v>
      </c>
      <c r="F36" s="46">
        <v>0</v>
      </c>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v>1</v>
      </c>
      <c r="AQ36" s="86"/>
      <c r="AR36" s="86"/>
      <c r="AS36" s="86"/>
      <c r="AT36" s="86"/>
      <c r="AU36" s="55">
        <f t="shared" si="0"/>
        <v>1</v>
      </c>
      <c r="AV36" s="42">
        <v>73</v>
      </c>
      <c r="AW36" s="79" t="str">
        <f>IFERROR(VLOOKUP(AV36,'Domenii-CNATDCU'!$A$2:$C$87,3,FALSE),"")</f>
        <v>Teatru şi artele spectacolului</v>
      </c>
      <c r="AX36" s="95">
        <v>2260</v>
      </c>
      <c r="AY36" s="99"/>
      <c r="AZ36" s="81"/>
      <c r="BA36" s="43"/>
      <c r="BB36" s="43"/>
      <c r="BC36" s="43"/>
      <c r="BD36" s="43"/>
      <c r="BE36" s="43"/>
      <c r="BF36" s="43"/>
      <c r="BG36" s="43"/>
      <c r="BH36" s="43"/>
      <c r="BI36" s="43"/>
      <c r="BJ36" s="43"/>
      <c r="BK36" s="43"/>
      <c r="BL36" s="43"/>
      <c r="BM36" s="43"/>
      <c r="BN36" s="43"/>
      <c r="BO36" s="43"/>
      <c r="BP36" s="43"/>
      <c r="BQ36" s="43"/>
      <c r="BR36" s="43"/>
      <c r="BS36" s="43"/>
      <c r="BT36" s="43"/>
      <c r="BU36" s="98"/>
      <c r="BV36" s="98"/>
      <c r="BW36" s="98"/>
      <c r="BX36" s="98"/>
      <c r="BY36" s="98"/>
      <c r="BZ36" s="98"/>
      <c r="CA36" s="98"/>
      <c r="CB36" s="98"/>
      <c r="CC36" s="98"/>
      <c r="CD36" s="98"/>
      <c r="CE36" s="98"/>
      <c r="CF36" s="98"/>
      <c r="CG36" s="98"/>
    </row>
    <row r="37" spans="1:85" s="13" customFormat="1" ht="22.5" customHeight="1">
      <c r="A37" s="38">
        <v>29</v>
      </c>
      <c r="B37" s="116" t="s">
        <v>249</v>
      </c>
      <c r="C37" s="90"/>
      <c r="D37" s="44" t="s">
        <v>88</v>
      </c>
      <c r="E37" s="45">
        <v>1</v>
      </c>
      <c r="F37" s="46">
        <v>0</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v>0.61</v>
      </c>
      <c r="AQ37" s="86">
        <v>0.39</v>
      </c>
      <c r="AR37" s="86"/>
      <c r="AS37" s="86"/>
      <c r="AT37" s="86"/>
      <c r="AU37" s="55">
        <f t="shared" ref="AU37" si="2">SUM(G37:AT37)</f>
        <v>1</v>
      </c>
      <c r="AV37" s="42">
        <v>73</v>
      </c>
      <c r="AW37" s="79" t="str">
        <f>IFERROR(VLOOKUP(AV37,'Domenii-CNATDCU'!$A$2:$C$87,3,FALSE),"")</f>
        <v>Teatru şi artele spectacolului</v>
      </c>
      <c r="AX37" s="95"/>
      <c r="AY37" s="99"/>
      <c r="AZ37" s="81"/>
      <c r="BA37" s="43"/>
      <c r="BB37" s="43"/>
      <c r="BC37" s="43"/>
      <c r="BD37" s="43"/>
      <c r="BE37" s="43"/>
      <c r="BF37" s="43"/>
      <c r="BG37" s="43"/>
      <c r="BH37" s="43"/>
      <c r="BI37" s="43"/>
      <c r="BJ37" s="43"/>
      <c r="BK37" s="43"/>
      <c r="BL37" s="43"/>
      <c r="BM37" s="43"/>
      <c r="BN37" s="43"/>
      <c r="BO37" s="43"/>
      <c r="BP37" s="43"/>
      <c r="BQ37" s="43"/>
      <c r="BR37" s="43"/>
      <c r="BS37" s="43"/>
      <c r="BT37" s="43"/>
      <c r="BU37" s="98"/>
      <c r="BV37" s="98"/>
      <c r="BW37" s="98"/>
      <c r="BX37" s="98"/>
      <c r="BY37" s="98"/>
      <c r="BZ37" s="98"/>
      <c r="CA37" s="98"/>
      <c r="CB37" s="98"/>
      <c r="CC37" s="98"/>
      <c r="CD37" s="98"/>
      <c r="CE37" s="98"/>
      <c r="CF37" s="98"/>
      <c r="CG37" s="98"/>
    </row>
    <row r="38" spans="1:85" s="13" customFormat="1" ht="22.5" customHeight="1">
      <c r="A38" s="38">
        <v>30</v>
      </c>
      <c r="B38" s="116" t="s">
        <v>250</v>
      </c>
      <c r="C38" s="90"/>
      <c r="D38" s="47" t="s">
        <v>87</v>
      </c>
      <c r="E38" s="48">
        <v>1</v>
      </c>
      <c r="F38" s="49">
        <v>0</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v>1</v>
      </c>
      <c r="AT38" s="86"/>
      <c r="AU38" s="55">
        <f t="shared" si="0"/>
        <v>1</v>
      </c>
      <c r="AV38" s="42">
        <v>751</v>
      </c>
      <c r="AW38" s="79" t="str">
        <f>IFERROR(VLOOKUP(AV38,'Domenii-CNATDCU'!$A$2:$C$87,3,FALSE),"")</f>
        <v>Muzică</v>
      </c>
      <c r="AX38" s="96">
        <v>600</v>
      </c>
      <c r="AY38" s="99"/>
      <c r="AZ38" s="82"/>
      <c r="BA38" s="43">
        <v>1</v>
      </c>
      <c r="BB38" s="43"/>
      <c r="BC38" s="43"/>
      <c r="BD38" s="43"/>
      <c r="BE38" s="43"/>
      <c r="BF38" s="43"/>
      <c r="BG38" s="43"/>
      <c r="BH38" s="43"/>
      <c r="BI38" s="43"/>
      <c r="BJ38" s="43"/>
      <c r="BK38" s="43"/>
      <c r="BL38" s="43"/>
      <c r="BM38" s="43"/>
      <c r="BN38" s="43"/>
      <c r="BO38" s="43"/>
      <c r="BP38" s="43"/>
      <c r="BQ38" s="43"/>
      <c r="BR38" s="43"/>
      <c r="BS38" s="43"/>
      <c r="BT38" s="43"/>
      <c r="BU38" s="98"/>
      <c r="BV38" s="98"/>
      <c r="BW38" s="98"/>
      <c r="BX38" s="98"/>
      <c r="BY38" s="98"/>
      <c r="BZ38" s="98"/>
      <c r="CA38" s="98"/>
      <c r="CB38" s="98"/>
      <c r="CC38" s="98"/>
      <c r="CD38" s="98"/>
      <c r="CE38" s="98"/>
      <c r="CF38" s="98"/>
      <c r="CG38" s="98"/>
    </row>
    <row r="39" spans="1:85" s="13" customFormat="1" ht="22.5" customHeight="1">
      <c r="A39" s="38">
        <v>31</v>
      </c>
      <c r="B39" s="115" t="s">
        <v>251</v>
      </c>
      <c r="C39" s="90"/>
      <c r="D39" s="47" t="s">
        <v>58</v>
      </c>
      <c r="E39" s="48">
        <v>1</v>
      </c>
      <c r="F39" s="49">
        <v>0</v>
      </c>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v>1</v>
      </c>
      <c r="AQ39" s="86"/>
      <c r="AR39" s="86"/>
      <c r="AS39" s="86"/>
      <c r="AT39" s="86"/>
      <c r="AU39" s="55">
        <f t="shared" si="0"/>
        <v>1</v>
      </c>
      <c r="AV39" s="42">
        <v>73</v>
      </c>
      <c r="AW39" s="79" t="str">
        <f>IFERROR(VLOOKUP(AV39,'Domenii-CNATDCU'!$A$2:$C$87,3,FALSE),"")</f>
        <v>Teatru şi artele spectacolului</v>
      </c>
      <c r="AX39" s="96">
        <v>2180</v>
      </c>
      <c r="AY39" s="99"/>
      <c r="AZ39" s="82"/>
      <c r="BA39" s="43"/>
      <c r="BB39" s="43"/>
      <c r="BC39" s="43"/>
      <c r="BD39" s="43"/>
      <c r="BE39" s="43"/>
      <c r="BF39" s="43"/>
      <c r="BG39" s="43"/>
      <c r="BH39" s="43"/>
      <c r="BI39" s="43"/>
      <c r="BJ39" s="43"/>
      <c r="BK39" s="43"/>
      <c r="BL39" s="43"/>
      <c r="BM39" s="43"/>
      <c r="BN39" s="43"/>
      <c r="BO39" s="43"/>
      <c r="BP39" s="43"/>
      <c r="BQ39" s="43"/>
      <c r="BR39" s="43"/>
      <c r="BS39" s="43"/>
      <c r="BT39" s="43"/>
      <c r="BU39" s="98"/>
      <c r="BV39" s="98"/>
      <c r="BW39" s="98"/>
      <c r="BX39" s="98"/>
      <c r="BY39" s="98"/>
      <c r="BZ39" s="98"/>
      <c r="CA39" s="98"/>
      <c r="CB39" s="98"/>
      <c r="CC39" s="98"/>
      <c r="CD39" s="98"/>
      <c r="CE39" s="98"/>
      <c r="CF39" s="98"/>
      <c r="CG39" s="98"/>
    </row>
    <row r="40" spans="1:85" s="13" customFormat="1" ht="22.5" customHeight="1" thickBot="1">
      <c r="A40" s="38">
        <v>32</v>
      </c>
      <c r="B40" s="115" t="s">
        <v>252</v>
      </c>
      <c r="C40" s="90"/>
      <c r="D40" s="47" t="s">
        <v>88</v>
      </c>
      <c r="E40" s="48">
        <v>1</v>
      </c>
      <c r="F40" s="49">
        <v>0</v>
      </c>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v>1</v>
      </c>
      <c r="AR40" s="86"/>
      <c r="AS40" s="86"/>
      <c r="AT40" s="86"/>
      <c r="AU40" s="55">
        <f t="shared" ref="AU40" si="3">SUM(G40:AT40)</f>
        <v>1</v>
      </c>
      <c r="AV40" s="42">
        <v>73</v>
      </c>
      <c r="AW40" s="79" t="str">
        <f>IFERROR(VLOOKUP(AV40,'Domenii-CNATDCU'!$A$2:$C$87,3,FALSE),"")</f>
        <v>Teatru şi artele spectacolului</v>
      </c>
      <c r="AX40" s="97"/>
      <c r="AY40" s="99"/>
      <c r="AZ40" s="83"/>
      <c r="BA40" s="43">
        <v>1</v>
      </c>
      <c r="BB40" s="43"/>
      <c r="BC40" s="43"/>
      <c r="BD40" s="43">
        <v>3</v>
      </c>
      <c r="BE40" s="43"/>
      <c r="BF40" s="43"/>
      <c r="BG40" s="43"/>
      <c r="BH40" s="43"/>
      <c r="BI40" s="43"/>
      <c r="BJ40" s="43"/>
      <c r="BK40" s="43"/>
      <c r="BL40" s="43"/>
      <c r="BM40" s="43"/>
      <c r="BN40" s="43"/>
      <c r="BO40" s="43"/>
      <c r="BP40" s="43"/>
      <c r="BQ40" s="43"/>
      <c r="BR40" s="43"/>
      <c r="BS40" s="43"/>
      <c r="BT40" s="43"/>
      <c r="BU40" s="98"/>
      <c r="BV40" s="98"/>
      <c r="BW40" s="98"/>
      <c r="BX40" s="98"/>
      <c r="BY40" s="98"/>
      <c r="BZ40" s="98"/>
      <c r="CA40" s="98"/>
      <c r="CB40" s="98"/>
      <c r="CC40" s="98"/>
      <c r="CD40" s="98"/>
      <c r="CE40" s="98"/>
      <c r="CF40" s="98"/>
      <c r="CG40" s="98"/>
    </row>
    <row r="41" spans="1:85" s="13" customFormat="1" ht="22.5" customHeight="1" thickBot="1">
      <c r="A41" s="38">
        <v>33</v>
      </c>
      <c r="B41" s="115" t="s">
        <v>253</v>
      </c>
      <c r="C41" s="90"/>
      <c r="D41" s="47" t="s">
        <v>88</v>
      </c>
      <c r="E41" s="48">
        <v>1</v>
      </c>
      <c r="F41" s="49">
        <v>0</v>
      </c>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v>0.03</v>
      </c>
      <c r="AO41" s="86"/>
      <c r="AP41" s="86">
        <v>0.82</v>
      </c>
      <c r="AQ41" s="86">
        <v>0.06</v>
      </c>
      <c r="AR41" s="86"/>
      <c r="AS41" s="86">
        <v>0.09</v>
      </c>
      <c r="AT41" s="86"/>
      <c r="AU41" s="55">
        <f t="shared" ref="AU41:AU55" si="4">SUM(G41:AT41)</f>
        <v>0.99999999999999989</v>
      </c>
      <c r="AV41" s="42">
        <v>73</v>
      </c>
      <c r="AW41" s="79" t="str">
        <f>IFERROR(VLOOKUP(AV41,'Domenii-CNATDCU'!$A$2:$C$87,3,FALSE),"")</f>
        <v>Teatru şi artele spectacolului</v>
      </c>
      <c r="AX41" s="97"/>
      <c r="AY41" s="99"/>
      <c r="AZ41" s="83"/>
      <c r="BA41" s="43"/>
      <c r="BB41" s="43"/>
      <c r="BC41" s="43"/>
      <c r="BD41" s="43">
        <v>6</v>
      </c>
      <c r="BE41" s="43"/>
      <c r="BF41" s="43"/>
      <c r="BG41" s="43"/>
      <c r="BH41" s="43"/>
      <c r="BI41" s="43"/>
      <c r="BJ41" s="43"/>
      <c r="BK41" s="43"/>
      <c r="BL41" s="43"/>
      <c r="BM41" s="43"/>
      <c r="BN41" s="43"/>
      <c r="BO41" s="43"/>
      <c r="BP41" s="43"/>
      <c r="BQ41" s="43"/>
      <c r="BR41" s="43"/>
      <c r="BS41" s="43"/>
      <c r="BT41" s="43"/>
      <c r="BU41" s="98"/>
      <c r="BV41" s="98"/>
      <c r="BW41" s="98"/>
      <c r="BX41" s="98"/>
      <c r="BY41" s="98"/>
      <c r="BZ41" s="98"/>
      <c r="CA41" s="98"/>
      <c r="CB41" s="98"/>
      <c r="CC41" s="98"/>
      <c r="CD41" s="98"/>
      <c r="CE41" s="98"/>
      <c r="CF41" s="98"/>
      <c r="CG41" s="98"/>
    </row>
    <row r="42" spans="1:85" s="13" customFormat="1" ht="22.5" customHeight="1" thickBot="1">
      <c r="A42" s="38">
        <v>34</v>
      </c>
      <c r="B42" s="115" t="s">
        <v>254</v>
      </c>
      <c r="C42" s="90"/>
      <c r="D42" s="47" t="s">
        <v>87</v>
      </c>
      <c r="E42" s="48">
        <v>1</v>
      </c>
      <c r="F42" s="49">
        <v>0</v>
      </c>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v>1</v>
      </c>
      <c r="AT42" s="86"/>
      <c r="AU42" s="55">
        <f t="shared" si="4"/>
        <v>1</v>
      </c>
      <c r="AV42" s="42">
        <v>751</v>
      </c>
      <c r="AW42" s="79" t="str">
        <f>IFERROR(VLOOKUP(AV42,'Domenii-CNATDCU'!$A$2:$C$87,3,FALSE),"")</f>
        <v>Muzică</v>
      </c>
      <c r="AX42" s="97">
        <v>1880</v>
      </c>
      <c r="AY42" s="99"/>
      <c r="AZ42" s="83"/>
      <c r="BA42" s="43"/>
      <c r="BB42" s="43"/>
      <c r="BC42" s="43"/>
      <c r="BD42" s="43"/>
      <c r="BE42" s="43"/>
      <c r="BF42" s="43"/>
      <c r="BG42" s="43"/>
      <c r="BH42" s="43"/>
      <c r="BI42" s="43"/>
      <c r="BJ42" s="43"/>
      <c r="BK42" s="43"/>
      <c r="BL42" s="43"/>
      <c r="BM42" s="43"/>
      <c r="BN42" s="43"/>
      <c r="BO42" s="43"/>
      <c r="BP42" s="43"/>
      <c r="BQ42" s="43"/>
      <c r="BR42" s="43"/>
      <c r="BS42" s="43"/>
      <c r="BT42" s="43"/>
      <c r="BU42" s="98"/>
      <c r="BV42" s="98"/>
      <c r="BW42" s="98"/>
      <c r="BX42" s="98"/>
      <c r="BY42" s="98"/>
      <c r="BZ42" s="98"/>
      <c r="CA42" s="98"/>
      <c r="CB42" s="98"/>
      <c r="CC42" s="98"/>
      <c r="CD42" s="98"/>
      <c r="CE42" s="98"/>
      <c r="CF42" s="98"/>
      <c r="CG42" s="98"/>
    </row>
    <row r="43" spans="1:85" s="13" customFormat="1" ht="22.5" customHeight="1" thickBot="1">
      <c r="A43" s="38">
        <v>35</v>
      </c>
      <c r="B43" s="115" t="s">
        <v>255</v>
      </c>
      <c r="C43" s="90"/>
      <c r="D43" s="47" t="s">
        <v>88</v>
      </c>
      <c r="E43" s="48">
        <v>1</v>
      </c>
      <c r="F43" s="49">
        <v>0</v>
      </c>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v>1</v>
      </c>
      <c r="AQ43" s="86"/>
      <c r="AR43" s="86"/>
      <c r="AS43" s="86"/>
      <c r="AT43" s="86"/>
      <c r="AU43" s="55">
        <f t="shared" si="4"/>
        <v>1</v>
      </c>
      <c r="AV43" s="42">
        <v>73</v>
      </c>
      <c r="AW43" s="79" t="str">
        <f>IFERROR(VLOOKUP(AV43,'Domenii-CNATDCU'!$A$2:$C$87,3,FALSE),"")</f>
        <v>Teatru şi artele spectacolului</v>
      </c>
      <c r="AX43" s="97"/>
      <c r="AY43" s="99"/>
      <c r="AZ43" s="83"/>
      <c r="BA43" s="43"/>
      <c r="BB43" s="43"/>
      <c r="BC43" s="43"/>
      <c r="BD43" s="43"/>
      <c r="BE43" s="43"/>
      <c r="BF43" s="43"/>
      <c r="BG43" s="43"/>
      <c r="BH43" s="43"/>
      <c r="BI43" s="43"/>
      <c r="BJ43" s="43"/>
      <c r="BK43" s="43"/>
      <c r="BL43" s="43"/>
      <c r="BM43" s="43"/>
      <c r="BN43" s="43"/>
      <c r="BO43" s="43"/>
      <c r="BP43" s="43"/>
      <c r="BQ43" s="43"/>
      <c r="BR43" s="43"/>
      <c r="BS43" s="43"/>
      <c r="BT43" s="43"/>
      <c r="BU43" s="98"/>
      <c r="BV43" s="98"/>
      <c r="BW43" s="98"/>
      <c r="BX43" s="98"/>
      <c r="BY43" s="98"/>
      <c r="BZ43" s="98"/>
      <c r="CA43" s="98"/>
      <c r="CB43" s="98"/>
      <c r="CC43" s="98"/>
      <c r="CD43" s="98"/>
      <c r="CE43" s="98"/>
      <c r="CF43" s="98"/>
      <c r="CG43" s="98"/>
    </row>
    <row r="44" spans="1:85" s="13" customFormat="1" ht="22.5" customHeight="1" thickBot="1">
      <c r="A44" s="38">
        <v>36</v>
      </c>
      <c r="B44" s="116" t="s">
        <v>256</v>
      </c>
      <c r="C44" s="90"/>
      <c r="D44" s="47" t="s">
        <v>87</v>
      </c>
      <c r="E44" s="48">
        <v>1</v>
      </c>
      <c r="F44" s="49">
        <v>0</v>
      </c>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v>0.06</v>
      </c>
      <c r="AO44" s="86"/>
      <c r="AP44" s="86">
        <v>0.94</v>
      </c>
      <c r="AQ44" s="86"/>
      <c r="AR44" s="86"/>
      <c r="AS44" s="86"/>
      <c r="AT44" s="86"/>
      <c r="AU44" s="55">
        <f t="shared" si="4"/>
        <v>1</v>
      </c>
      <c r="AV44" s="42">
        <v>73</v>
      </c>
      <c r="AW44" s="79" t="str">
        <f>IFERROR(VLOOKUP(AV44,'Domenii-CNATDCU'!$A$2:$C$87,3,FALSE),"")</f>
        <v>Teatru şi artele spectacolului</v>
      </c>
      <c r="AX44" s="97">
        <v>388</v>
      </c>
      <c r="AY44" s="99"/>
      <c r="AZ44" s="83"/>
      <c r="BA44" s="43"/>
      <c r="BB44" s="43"/>
      <c r="BC44" s="43"/>
      <c r="BD44" s="43"/>
      <c r="BE44" s="43"/>
      <c r="BF44" s="43"/>
      <c r="BG44" s="43"/>
      <c r="BH44" s="43"/>
      <c r="BI44" s="43"/>
      <c r="BJ44" s="43"/>
      <c r="BK44" s="43"/>
      <c r="BL44" s="43"/>
      <c r="BM44" s="43"/>
      <c r="BN44" s="43"/>
      <c r="BO44" s="43"/>
      <c r="BP44" s="43"/>
      <c r="BQ44" s="43"/>
      <c r="BR44" s="43"/>
      <c r="BS44" s="43"/>
      <c r="BT44" s="43"/>
      <c r="BU44" s="98"/>
      <c r="BV44" s="98"/>
      <c r="BW44" s="98"/>
      <c r="BX44" s="98"/>
      <c r="BY44" s="98"/>
      <c r="BZ44" s="98"/>
      <c r="CA44" s="98"/>
      <c r="CB44" s="98"/>
      <c r="CC44" s="98"/>
      <c r="CD44" s="98"/>
      <c r="CE44" s="98"/>
      <c r="CF44" s="98"/>
      <c r="CG44" s="98"/>
    </row>
    <row r="45" spans="1:85" s="13" customFormat="1" ht="22.5" customHeight="1" thickBot="1">
      <c r="A45" s="38">
        <v>37</v>
      </c>
      <c r="B45" s="116" t="s">
        <v>257</v>
      </c>
      <c r="C45" s="90"/>
      <c r="D45" s="47" t="s">
        <v>87</v>
      </c>
      <c r="E45" s="48">
        <v>1</v>
      </c>
      <c r="F45" s="49">
        <v>0</v>
      </c>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v>0.21</v>
      </c>
      <c r="AO45" s="86"/>
      <c r="AP45" s="86">
        <v>0.79</v>
      </c>
      <c r="AQ45" s="86"/>
      <c r="AR45" s="86"/>
      <c r="AS45" s="86"/>
      <c r="AT45" s="86"/>
      <c r="AU45" s="55">
        <f t="shared" si="4"/>
        <v>1</v>
      </c>
      <c r="AV45" s="42">
        <v>73</v>
      </c>
      <c r="AW45" s="79" t="str">
        <f>IFERROR(VLOOKUP(AV45,'Domenii-CNATDCU'!$A$2:$C$87,3,FALSE),"")</f>
        <v>Teatru şi artele spectacolului</v>
      </c>
      <c r="AX45" s="97">
        <v>1165</v>
      </c>
      <c r="AY45" s="99"/>
      <c r="AZ45" s="83"/>
      <c r="BA45" s="43"/>
      <c r="BB45" s="43"/>
      <c r="BC45" s="43"/>
      <c r="BD45" s="43">
        <v>13</v>
      </c>
      <c r="BE45" s="43"/>
      <c r="BF45" s="43"/>
      <c r="BG45" s="43"/>
      <c r="BH45" s="43"/>
      <c r="BI45" s="43"/>
      <c r="BJ45" s="43"/>
      <c r="BK45" s="43"/>
      <c r="BL45" s="43"/>
      <c r="BM45" s="43"/>
      <c r="BN45" s="43"/>
      <c r="BO45" s="43"/>
      <c r="BP45" s="43"/>
      <c r="BQ45" s="43"/>
      <c r="BR45" s="43"/>
      <c r="BS45" s="43"/>
      <c r="BT45" s="43"/>
      <c r="BU45" s="98"/>
      <c r="BV45" s="98"/>
      <c r="BW45" s="98"/>
      <c r="BX45" s="98"/>
      <c r="BY45" s="98"/>
      <c r="BZ45" s="98"/>
      <c r="CA45" s="98"/>
      <c r="CB45" s="98"/>
      <c r="CC45" s="98"/>
      <c r="CD45" s="98"/>
      <c r="CE45" s="98"/>
      <c r="CF45" s="98"/>
      <c r="CG45" s="98"/>
    </row>
    <row r="46" spans="1:85" s="13" customFormat="1" ht="22.5" customHeight="1" thickBot="1">
      <c r="A46" s="38">
        <v>38</v>
      </c>
      <c r="B46" s="116" t="s">
        <v>258</v>
      </c>
      <c r="C46" s="90"/>
      <c r="D46" s="47" t="s">
        <v>58</v>
      </c>
      <c r="E46" s="48">
        <v>1</v>
      </c>
      <c r="F46" s="49">
        <v>1</v>
      </c>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v>1</v>
      </c>
      <c r="AQ46" s="86"/>
      <c r="AR46" s="86"/>
      <c r="AS46" s="86"/>
      <c r="AT46" s="86"/>
      <c r="AU46" s="55">
        <f t="shared" si="4"/>
        <v>1</v>
      </c>
      <c r="AV46" s="42">
        <v>73</v>
      </c>
      <c r="AW46" s="79" t="str">
        <f>IFERROR(VLOOKUP(AV46,'Domenii-CNATDCU'!$A$2:$C$87,3,FALSE),"")</f>
        <v>Teatru şi artele spectacolului</v>
      </c>
      <c r="AX46" s="97">
        <v>1163</v>
      </c>
      <c r="AY46" s="99"/>
      <c r="AZ46" s="83"/>
      <c r="BA46" s="43"/>
      <c r="BB46" s="43"/>
      <c r="BC46" s="43"/>
      <c r="BD46" s="43"/>
      <c r="BE46" s="43"/>
      <c r="BF46" s="43"/>
      <c r="BG46" s="43"/>
      <c r="BH46" s="43"/>
      <c r="BI46" s="43"/>
      <c r="BJ46" s="43"/>
      <c r="BK46" s="43"/>
      <c r="BL46" s="43"/>
      <c r="BM46" s="43"/>
      <c r="BN46" s="43"/>
      <c r="BO46" s="43"/>
      <c r="BP46" s="43"/>
      <c r="BQ46" s="43"/>
      <c r="BR46" s="43"/>
      <c r="BS46" s="43"/>
      <c r="BT46" s="43"/>
      <c r="BU46" s="98"/>
      <c r="BV46" s="98"/>
      <c r="BW46" s="98"/>
      <c r="BX46" s="98"/>
      <c r="BY46" s="98"/>
      <c r="BZ46" s="98"/>
      <c r="CA46" s="98"/>
      <c r="CB46" s="98"/>
      <c r="CC46" s="98"/>
      <c r="CD46" s="98"/>
      <c r="CE46" s="98"/>
      <c r="CF46" s="98"/>
      <c r="CG46" s="98"/>
    </row>
    <row r="47" spans="1:85" s="13" customFormat="1" ht="22.5" customHeight="1" thickBot="1">
      <c r="A47" s="38">
        <v>39</v>
      </c>
      <c r="B47" s="116" t="s">
        <v>259</v>
      </c>
      <c r="C47" s="90"/>
      <c r="D47" s="47" t="s">
        <v>88</v>
      </c>
      <c r="E47" s="48">
        <v>1</v>
      </c>
      <c r="F47" s="49">
        <v>0</v>
      </c>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v>0.2</v>
      </c>
      <c r="AO47" s="86"/>
      <c r="AP47" s="86">
        <v>0.8</v>
      </c>
      <c r="AQ47" s="86"/>
      <c r="AR47" s="86"/>
      <c r="AS47" s="86"/>
      <c r="AT47" s="86"/>
      <c r="AU47" s="55">
        <f t="shared" si="4"/>
        <v>1</v>
      </c>
      <c r="AV47" s="42">
        <v>73</v>
      </c>
      <c r="AW47" s="79" t="str">
        <f>IFERROR(VLOOKUP(AV47,'Domenii-CNATDCU'!$A$2:$C$87,3,FALSE),"")</f>
        <v>Teatru şi artele spectacolului</v>
      </c>
      <c r="AX47" s="97"/>
      <c r="AY47" s="99"/>
      <c r="AZ47" s="83"/>
      <c r="BA47" s="43"/>
      <c r="BB47" s="43"/>
      <c r="BC47" s="43"/>
      <c r="BD47" s="43"/>
      <c r="BE47" s="43"/>
      <c r="BF47" s="43"/>
      <c r="BG47" s="43"/>
      <c r="BH47" s="43"/>
      <c r="BI47" s="43"/>
      <c r="BJ47" s="43"/>
      <c r="BK47" s="43"/>
      <c r="BL47" s="43"/>
      <c r="BM47" s="43"/>
      <c r="BN47" s="43"/>
      <c r="BO47" s="43"/>
      <c r="BP47" s="43"/>
      <c r="BQ47" s="43"/>
      <c r="BR47" s="43"/>
      <c r="BS47" s="43"/>
      <c r="BT47" s="43"/>
      <c r="BU47" s="98"/>
      <c r="BV47" s="98"/>
      <c r="BW47" s="98"/>
      <c r="BX47" s="98"/>
      <c r="BY47" s="98"/>
      <c r="BZ47" s="98"/>
      <c r="CA47" s="98"/>
      <c r="CB47" s="98"/>
      <c r="CC47" s="98"/>
      <c r="CD47" s="98"/>
      <c r="CE47" s="98"/>
      <c r="CF47" s="98"/>
      <c r="CG47" s="98"/>
    </row>
    <row r="48" spans="1:85" s="13" customFormat="1" ht="22.5" customHeight="1" thickBot="1">
      <c r="A48" s="38">
        <v>40</v>
      </c>
      <c r="B48" s="116" t="s">
        <v>260</v>
      </c>
      <c r="C48" s="90"/>
      <c r="D48" s="47" t="s">
        <v>88</v>
      </c>
      <c r="E48" s="48">
        <v>1</v>
      </c>
      <c r="F48" s="49">
        <v>0</v>
      </c>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v>0.06</v>
      </c>
      <c r="AO48" s="86"/>
      <c r="AP48" s="86">
        <v>0.94</v>
      </c>
      <c r="AQ48" s="86"/>
      <c r="AR48" s="86"/>
      <c r="AS48" s="86"/>
      <c r="AT48" s="86"/>
      <c r="AU48" s="55">
        <f t="shared" si="4"/>
        <v>1</v>
      </c>
      <c r="AV48" s="42">
        <v>73</v>
      </c>
      <c r="AW48" s="79" t="str">
        <f>IFERROR(VLOOKUP(AV48,'Domenii-CNATDCU'!$A$2:$C$87,3,FALSE),"")</f>
        <v>Teatru şi artele spectacolului</v>
      </c>
      <c r="AX48" s="97"/>
      <c r="AY48" s="99"/>
      <c r="AZ48" s="83"/>
      <c r="BA48" s="43"/>
      <c r="BB48" s="43"/>
      <c r="BC48" s="43"/>
      <c r="BD48" s="43"/>
      <c r="BE48" s="43"/>
      <c r="BF48" s="43"/>
      <c r="BG48" s="43"/>
      <c r="BH48" s="43"/>
      <c r="BI48" s="43"/>
      <c r="BJ48" s="43"/>
      <c r="BK48" s="43"/>
      <c r="BL48" s="43"/>
      <c r="BM48" s="43"/>
      <c r="BN48" s="43"/>
      <c r="BO48" s="43"/>
      <c r="BP48" s="43"/>
      <c r="BQ48" s="43"/>
      <c r="BR48" s="43"/>
      <c r="BS48" s="43"/>
      <c r="BT48" s="43"/>
      <c r="BU48" s="98"/>
      <c r="BV48" s="98"/>
      <c r="BW48" s="98"/>
      <c r="BX48" s="98"/>
      <c r="BY48" s="98"/>
      <c r="BZ48" s="98"/>
      <c r="CA48" s="98"/>
      <c r="CB48" s="98"/>
      <c r="CC48" s="98"/>
      <c r="CD48" s="98"/>
      <c r="CE48" s="98"/>
      <c r="CF48" s="98"/>
      <c r="CG48" s="98"/>
    </row>
    <row r="49" spans="1:85" s="13" customFormat="1" ht="22.5" customHeight="1" thickBot="1">
      <c r="A49" s="38">
        <v>41</v>
      </c>
      <c r="B49" s="116" t="s">
        <v>261</v>
      </c>
      <c r="C49" s="90"/>
      <c r="D49" s="47" t="s">
        <v>58</v>
      </c>
      <c r="E49" s="48">
        <v>1</v>
      </c>
      <c r="F49" s="49">
        <v>0</v>
      </c>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v>1</v>
      </c>
      <c r="AQ49" s="86"/>
      <c r="AR49" s="86"/>
      <c r="AS49" s="86"/>
      <c r="AT49" s="86"/>
      <c r="AU49" s="55">
        <f t="shared" si="4"/>
        <v>1</v>
      </c>
      <c r="AV49" s="42">
        <v>62</v>
      </c>
      <c r="AW49" s="79" t="str">
        <f>IFERROR(VLOOKUP(AV49,'Domenii-CNATDCU'!$A$2:$C$87,3,FALSE),"")</f>
        <v>Ştiinţe ale educaţiei</v>
      </c>
      <c r="AX49" s="122">
        <v>554</v>
      </c>
      <c r="AY49" s="123"/>
      <c r="AZ49" s="124"/>
      <c r="BA49" s="125">
        <v>1</v>
      </c>
      <c r="BB49" s="126"/>
      <c r="BC49" s="126"/>
      <c r="BD49" s="126"/>
      <c r="BE49" s="126"/>
      <c r="BF49" s="126"/>
      <c r="BG49" s="125">
        <v>2</v>
      </c>
      <c r="BH49" s="43"/>
      <c r="BI49" s="43"/>
      <c r="BJ49" s="43"/>
      <c r="BK49" s="43"/>
      <c r="BL49" s="43"/>
      <c r="BM49" s="43"/>
      <c r="BN49" s="43"/>
      <c r="BO49" s="43"/>
      <c r="BP49" s="43"/>
      <c r="BQ49" s="43"/>
      <c r="BR49" s="43"/>
      <c r="BS49" s="43"/>
      <c r="BT49" s="43"/>
      <c r="BU49" s="98"/>
      <c r="BV49" s="98">
        <v>2</v>
      </c>
      <c r="BW49" s="98"/>
      <c r="BX49" s="98"/>
      <c r="BY49" s="98"/>
      <c r="BZ49" s="98"/>
      <c r="CA49" s="98"/>
      <c r="CB49" s="98"/>
      <c r="CC49" s="98"/>
      <c r="CD49" s="98"/>
      <c r="CE49" s="98"/>
      <c r="CF49" s="98"/>
      <c r="CG49" s="98"/>
    </row>
    <row r="50" spans="1:85" s="13" customFormat="1" ht="22.5" customHeight="1" thickTop="1" thickBot="1">
      <c r="A50" s="38">
        <v>42</v>
      </c>
      <c r="B50" s="116" t="s">
        <v>262</v>
      </c>
      <c r="C50" s="90"/>
      <c r="D50" s="47" t="s">
        <v>58</v>
      </c>
      <c r="E50" s="48">
        <v>1</v>
      </c>
      <c r="F50" s="49">
        <v>0</v>
      </c>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v>0.06</v>
      </c>
      <c r="AO50" s="86"/>
      <c r="AP50" s="86">
        <v>0.94</v>
      </c>
      <c r="AQ50" s="86"/>
      <c r="AR50" s="86"/>
      <c r="AS50" s="86"/>
      <c r="AT50" s="86"/>
      <c r="AU50" s="55">
        <f t="shared" si="4"/>
        <v>1</v>
      </c>
      <c r="AV50" s="42">
        <v>73</v>
      </c>
      <c r="AW50" s="79" t="str">
        <f>IFERROR(VLOOKUP(AV50,'Domenii-CNATDCU'!$A$2:$C$87,3,FALSE),"")</f>
        <v>Teatru şi artele spectacolului</v>
      </c>
      <c r="AX50" s="97">
        <v>815</v>
      </c>
      <c r="AY50" s="99"/>
      <c r="AZ50" s="83"/>
      <c r="BA50" s="43"/>
      <c r="BB50" s="43"/>
      <c r="BC50" s="43"/>
      <c r="BD50" s="43"/>
      <c r="BE50" s="43"/>
      <c r="BF50" s="43"/>
      <c r="BG50" s="43"/>
      <c r="BH50" s="43"/>
      <c r="BI50" s="43"/>
      <c r="BJ50" s="43"/>
      <c r="BK50" s="43"/>
      <c r="BL50" s="43"/>
      <c r="BM50" s="43"/>
      <c r="BN50" s="43"/>
      <c r="BO50" s="43"/>
      <c r="BP50" s="43"/>
      <c r="BQ50" s="43"/>
      <c r="BR50" s="43"/>
      <c r="BS50" s="43"/>
      <c r="BT50" s="43"/>
      <c r="BU50" s="98"/>
      <c r="BV50" s="98"/>
      <c r="BW50" s="98"/>
      <c r="BX50" s="98"/>
      <c r="BY50" s="98"/>
      <c r="BZ50" s="98"/>
      <c r="CA50" s="98"/>
      <c r="CB50" s="98"/>
      <c r="CC50" s="98"/>
      <c r="CD50" s="98"/>
      <c r="CE50" s="98"/>
      <c r="CF50" s="98"/>
      <c r="CG50" s="98"/>
    </row>
    <row r="51" spans="1:85" s="13" customFormat="1" ht="22.5" customHeight="1" thickBot="1">
      <c r="A51" s="38">
        <v>43</v>
      </c>
      <c r="B51" s="116" t="s">
        <v>263</v>
      </c>
      <c r="C51" s="90"/>
      <c r="D51" s="47" t="s">
        <v>87</v>
      </c>
      <c r="E51" s="48">
        <v>1</v>
      </c>
      <c r="F51" s="49">
        <v>0</v>
      </c>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v>0.81</v>
      </c>
      <c r="AO51" s="86"/>
      <c r="AP51" s="86">
        <v>0.13</v>
      </c>
      <c r="AQ51" s="86">
        <v>0.06</v>
      </c>
      <c r="AR51" s="86"/>
      <c r="AS51" s="86"/>
      <c r="AT51" s="86"/>
      <c r="AU51" s="55">
        <f t="shared" si="4"/>
        <v>1</v>
      </c>
      <c r="AV51" s="42">
        <v>72</v>
      </c>
      <c r="AW51" s="79" t="str">
        <f>IFERROR(VLOOKUP(AV51,'Domenii-CNATDCU'!$A$2:$C$87,3,FALSE),"")</f>
        <v>Arte vizuale</v>
      </c>
      <c r="AX51" s="97">
        <v>5125</v>
      </c>
      <c r="AY51" s="99"/>
      <c r="AZ51" s="83"/>
      <c r="BA51" s="43"/>
      <c r="BB51" s="43"/>
      <c r="BC51" s="43"/>
      <c r="BD51" s="43">
        <v>19</v>
      </c>
      <c r="BE51" s="43"/>
      <c r="BF51" s="43"/>
      <c r="BG51" s="43"/>
      <c r="BH51" s="43"/>
      <c r="BI51" s="43"/>
      <c r="BJ51" s="43"/>
      <c r="BK51" s="43"/>
      <c r="BL51" s="43"/>
      <c r="BM51" s="43"/>
      <c r="BN51" s="43"/>
      <c r="BO51" s="43"/>
      <c r="BP51" s="43"/>
      <c r="BQ51" s="43"/>
      <c r="BR51" s="43"/>
      <c r="BS51" s="43">
        <v>44</v>
      </c>
      <c r="BT51" s="43"/>
      <c r="BU51" s="98"/>
      <c r="BV51" s="98"/>
      <c r="BW51" s="98"/>
      <c r="BX51" s="98"/>
      <c r="BY51" s="98"/>
      <c r="BZ51" s="98"/>
      <c r="CA51" s="98"/>
      <c r="CB51" s="98"/>
      <c r="CC51" s="98"/>
      <c r="CD51" s="98"/>
      <c r="CE51" s="98"/>
      <c r="CF51" s="98"/>
      <c r="CG51" s="98"/>
    </row>
    <row r="52" spans="1:85" s="13" customFormat="1" ht="22.5" customHeight="1" thickBot="1">
      <c r="A52" s="38">
        <v>44</v>
      </c>
      <c r="B52" s="116" t="s">
        <v>264</v>
      </c>
      <c r="C52" s="90"/>
      <c r="D52" s="47" t="s">
        <v>88</v>
      </c>
      <c r="E52" s="48">
        <v>1</v>
      </c>
      <c r="F52" s="49">
        <v>0</v>
      </c>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v>1</v>
      </c>
      <c r="AT52" s="86"/>
      <c r="AU52" s="55">
        <f t="shared" si="4"/>
        <v>1</v>
      </c>
      <c r="AV52" s="42">
        <v>751</v>
      </c>
      <c r="AW52" s="79" t="str">
        <f>IFERROR(VLOOKUP(AV52,'Domenii-CNATDCU'!$A$2:$C$87,3,FALSE),"")</f>
        <v>Muzică</v>
      </c>
      <c r="AX52" s="97"/>
      <c r="AY52" s="99"/>
      <c r="AZ52" s="83"/>
      <c r="BA52" s="43"/>
      <c r="BB52" s="43"/>
      <c r="BC52" s="43"/>
      <c r="BD52" s="43">
        <v>83</v>
      </c>
      <c r="BE52" s="43"/>
      <c r="BF52" s="43"/>
      <c r="BG52" s="43"/>
      <c r="BH52" s="43"/>
      <c r="BI52" s="43"/>
      <c r="BJ52" s="43"/>
      <c r="BK52" s="43"/>
      <c r="BL52" s="43"/>
      <c r="BM52" s="43"/>
      <c r="BN52" s="43"/>
      <c r="BO52" s="43"/>
      <c r="BP52" s="43"/>
      <c r="BQ52" s="43"/>
      <c r="BR52" s="43"/>
      <c r="BS52" s="43"/>
      <c r="BT52" s="43"/>
      <c r="BU52" s="98"/>
      <c r="BV52" s="98"/>
      <c r="BW52" s="98"/>
      <c r="BX52" s="98"/>
      <c r="BY52" s="98"/>
      <c r="BZ52" s="98"/>
      <c r="CA52" s="98"/>
      <c r="CB52" s="98"/>
      <c r="CC52" s="98"/>
      <c r="CD52" s="98"/>
      <c r="CE52" s="98"/>
      <c r="CF52" s="98"/>
      <c r="CG52" s="98"/>
    </row>
    <row r="53" spans="1:85" s="13" customFormat="1" ht="22.5" customHeight="1" thickBot="1">
      <c r="A53" s="38">
        <v>45</v>
      </c>
      <c r="B53" s="116" t="s">
        <v>265</v>
      </c>
      <c r="C53" s="90"/>
      <c r="D53" s="47" t="s">
        <v>88</v>
      </c>
      <c r="E53" s="48">
        <v>1</v>
      </c>
      <c r="F53" s="49">
        <v>0</v>
      </c>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v>1</v>
      </c>
      <c r="AQ53" s="86"/>
      <c r="AR53" s="86"/>
      <c r="AS53" s="86"/>
      <c r="AT53" s="86"/>
      <c r="AU53" s="55">
        <f t="shared" si="4"/>
        <v>1</v>
      </c>
      <c r="AV53" s="42">
        <v>73</v>
      </c>
      <c r="AW53" s="79" t="str">
        <f>IFERROR(VLOOKUP(AV53,'Domenii-CNATDCU'!$A$2:$C$87,3,FALSE),"")</f>
        <v>Teatru şi artele spectacolului</v>
      </c>
      <c r="AX53" s="97"/>
      <c r="AY53" s="99"/>
      <c r="AZ53" s="83"/>
      <c r="BA53" s="43"/>
      <c r="BB53" s="43"/>
      <c r="BC53" s="43"/>
      <c r="BD53" s="43">
        <v>30</v>
      </c>
      <c r="BE53" s="43"/>
      <c r="BF53" s="43"/>
      <c r="BG53" s="43"/>
      <c r="BH53" s="43"/>
      <c r="BI53" s="43"/>
      <c r="BJ53" s="43"/>
      <c r="BK53" s="43"/>
      <c r="BL53" s="43"/>
      <c r="BM53" s="43"/>
      <c r="BN53" s="43"/>
      <c r="BO53" s="43"/>
      <c r="BP53" s="43"/>
      <c r="BQ53" s="43"/>
      <c r="BR53" s="43"/>
      <c r="BS53" s="43">
        <v>10</v>
      </c>
      <c r="BT53" s="43"/>
      <c r="BU53" s="98"/>
      <c r="BV53" s="98"/>
      <c r="BW53" s="98"/>
      <c r="BX53" s="98"/>
      <c r="BY53" s="98"/>
      <c r="BZ53" s="98"/>
      <c r="CA53" s="98"/>
      <c r="CB53" s="98"/>
      <c r="CC53" s="98"/>
      <c r="CD53" s="98"/>
      <c r="CE53" s="98"/>
      <c r="CF53" s="98"/>
      <c r="CG53" s="98"/>
    </row>
    <row r="54" spans="1:85" s="13" customFormat="1" ht="22.5" customHeight="1" thickBot="1">
      <c r="A54" s="38">
        <v>46</v>
      </c>
      <c r="B54" s="116" t="s">
        <v>266</v>
      </c>
      <c r="C54" s="90"/>
      <c r="D54" s="47" t="s">
        <v>58</v>
      </c>
      <c r="E54" s="48">
        <v>1</v>
      </c>
      <c r="F54" s="49">
        <v>1</v>
      </c>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v>1</v>
      </c>
      <c r="AQ54" s="86"/>
      <c r="AR54" s="86"/>
      <c r="AS54" s="86"/>
      <c r="AT54" s="86"/>
      <c r="AU54" s="55">
        <f t="shared" si="4"/>
        <v>1</v>
      </c>
      <c r="AV54" s="42">
        <v>73</v>
      </c>
      <c r="AW54" s="79" t="str">
        <f>IFERROR(VLOOKUP(AV54,'Domenii-CNATDCU'!$A$2:$C$87,3,FALSE),"")</f>
        <v>Teatru şi artele spectacolului</v>
      </c>
      <c r="AX54" s="97">
        <v>4518</v>
      </c>
      <c r="AY54" s="99"/>
      <c r="AZ54" s="83"/>
      <c r="BA54" s="43"/>
      <c r="BB54" s="43"/>
      <c r="BC54" s="43"/>
      <c r="BD54" s="43">
        <v>98</v>
      </c>
      <c r="BE54" s="43"/>
      <c r="BF54" s="43"/>
      <c r="BG54" s="43"/>
      <c r="BH54" s="43"/>
      <c r="BI54" s="43"/>
      <c r="BJ54" s="43"/>
      <c r="BK54" s="43"/>
      <c r="BL54" s="43"/>
      <c r="BM54" s="43"/>
      <c r="BN54" s="43"/>
      <c r="BO54" s="43"/>
      <c r="BP54" s="43"/>
      <c r="BQ54" s="43"/>
      <c r="BR54" s="43"/>
      <c r="BS54" s="43"/>
      <c r="BT54" s="43"/>
      <c r="BU54" s="98"/>
      <c r="BV54" s="98"/>
      <c r="BW54" s="98"/>
      <c r="BX54" s="98"/>
      <c r="BY54" s="98"/>
      <c r="BZ54" s="98"/>
      <c r="CA54" s="98"/>
      <c r="CB54" s="98"/>
      <c r="CC54" s="98"/>
      <c r="CD54" s="98"/>
      <c r="CE54" s="98"/>
      <c r="CF54" s="98"/>
      <c r="CG54" s="98"/>
    </row>
    <row r="55" spans="1:85" s="13" customFormat="1" ht="22.5" customHeight="1" thickBot="1">
      <c r="A55" s="38">
        <v>47</v>
      </c>
      <c r="B55" s="116" t="s">
        <v>267</v>
      </c>
      <c r="C55" s="90"/>
      <c r="D55" s="47" t="s">
        <v>88</v>
      </c>
      <c r="E55" s="48">
        <v>1</v>
      </c>
      <c r="F55" s="49">
        <v>0</v>
      </c>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v>0.03</v>
      </c>
      <c r="AO55" s="86"/>
      <c r="AP55" s="86">
        <v>0.97</v>
      </c>
      <c r="AQ55" s="86"/>
      <c r="AR55" s="86"/>
      <c r="AS55" s="86"/>
      <c r="AT55" s="86"/>
      <c r="AU55" s="55">
        <f t="shared" si="4"/>
        <v>1</v>
      </c>
      <c r="AV55" s="42">
        <v>73</v>
      </c>
      <c r="AW55" s="79" t="str">
        <f>IFERROR(VLOOKUP(AV55,'Domenii-CNATDCU'!$A$2:$C$87,3,FALSE),"")</f>
        <v>Teatru şi artele spectacolului</v>
      </c>
      <c r="AX55" s="97"/>
      <c r="AY55" s="99"/>
      <c r="AZ55" s="83"/>
      <c r="BA55" s="43"/>
      <c r="BB55" s="43"/>
      <c r="BC55" s="43"/>
      <c r="BD55" s="43">
        <v>2</v>
      </c>
      <c r="BE55" s="43"/>
      <c r="BF55" s="43"/>
      <c r="BG55" s="43"/>
      <c r="BH55" s="43"/>
      <c r="BI55" s="43"/>
      <c r="BJ55" s="43"/>
      <c r="BK55" s="43"/>
      <c r="BL55" s="43"/>
      <c r="BM55" s="43"/>
      <c r="BN55" s="43"/>
      <c r="BO55" s="43"/>
      <c r="BP55" s="43"/>
      <c r="BQ55" s="43"/>
      <c r="BR55" s="43"/>
      <c r="BS55" s="43">
        <v>1</v>
      </c>
      <c r="BT55" s="43"/>
      <c r="BU55" s="98"/>
      <c r="BV55" s="98"/>
      <c r="BW55" s="98"/>
      <c r="BX55" s="98"/>
      <c r="BY55" s="98"/>
      <c r="BZ55" s="98"/>
      <c r="CA55" s="98"/>
      <c r="CB55" s="98"/>
      <c r="CC55" s="98"/>
      <c r="CD55" s="98"/>
      <c r="CE55" s="98"/>
      <c r="CF55" s="98"/>
      <c r="CG55" s="98"/>
    </row>
    <row r="56" spans="1:85" s="13" customFormat="1" ht="22.5" customHeight="1" thickBot="1">
      <c r="A56" s="38">
        <v>48</v>
      </c>
      <c r="B56" s="116" t="s">
        <v>268</v>
      </c>
      <c r="C56" s="90"/>
      <c r="D56" s="47" t="s">
        <v>88</v>
      </c>
      <c r="E56" s="48">
        <v>1</v>
      </c>
      <c r="F56" s="49">
        <v>0</v>
      </c>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v>1</v>
      </c>
      <c r="AT56" s="86"/>
      <c r="AU56" s="55">
        <f t="shared" ref="AU56:AU60" si="5">SUM(G56:AT56)</f>
        <v>1</v>
      </c>
      <c r="AV56" s="42">
        <v>751</v>
      </c>
      <c r="AW56" s="79" t="str">
        <f>IFERROR(VLOOKUP(AV56,'Domenii-CNATDCU'!$A$2:$C$87,3,FALSE),"")</f>
        <v>Muzică</v>
      </c>
      <c r="AX56" s="97"/>
      <c r="AY56" s="99"/>
      <c r="AZ56" s="83"/>
      <c r="BA56" s="43"/>
      <c r="BB56" s="43"/>
      <c r="BC56" s="43"/>
      <c r="BD56" s="43"/>
      <c r="BE56" s="43"/>
      <c r="BF56" s="43"/>
      <c r="BG56" s="43"/>
      <c r="BH56" s="43"/>
      <c r="BI56" s="43"/>
      <c r="BJ56" s="43"/>
      <c r="BK56" s="43"/>
      <c r="BL56" s="43"/>
      <c r="BM56" s="43"/>
      <c r="BN56" s="43"/>
      <c r="BO56" s="43"/>
      <c r="BP56" s="43"/>
      <c r="BQ56" s="43"/>
      <c r="BR56" s="43"/>
      <c r="BS56" s="43"/>
      <c r="BT56" s="43"/>
      <c r="BU56" s="98"/>
      <c r="BV56" s="98"/>
      <c r="BW56" s="98"/>
      <c r="BX56" s="98"/>
      <c r="BY56" s="98"/>
      <c r="BZ56" s="98"/>
      <c r="CA56" s="98"/>
      <c r="CB56" s="98"/>
      <c r="CC56" s="98"/>
      <c r="CD56" s="98"/>
      <c r="CE56" s="98"/>
      <c r="CF56" s="98"/>
      <c r="CG56" s="98"/>
    </row>
    <row r="57" spans="1:85" s="13" customFormat="1" ht="22.5" customHeight="1" thickBot="1">
      <c r="A57" s="38">
        <v>49</v>
      </c>
      <c r="B57" s="116" t="s">
        <v>269</v>
      </c>
      <c r="C57" s="90"/>
      <c r="D57" s="47" t="s">
        <v>87</v>
      </c>
      <c r="E57" s="48">
        <v>1</v>
      </c>
      <c r="F57" s="49">
        <v>0</v>
      </c>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v>1</v>
      </c>
      <c r="AT57" s="86"/>
      <c r="AU57" s="55">
        <f t="shared" si="5"/>
        <v>1</v>
      </c>
      <c r="AV57" s="42">
        <v>751</v>
      </c>
      <c r="AW57" s="79" t="str">
        <f>IFERROR(VLOOKUP(AV57,'Domenii-CNATDCU'!$A$2:$C$87,3,FALSE),"")</f>
        <v>Muzică</v>
      </c>
      <c r="AX57" s="97">
        <v>1075</v>
      </c>
      <c r="AY57" s="99"/>
      <c r="AZ57" s="83"/>
      <c r="BA57" s="43"/>
      <c r="BB57" s="43"/>
      <c r="BC57" s="43"/>
      <c r="BD57" s="43">
        <v>17</v>
      </c>
      <c r="BE57" s="43"/>
      <c r="BF57" s="43"/>
      <c r="BG57" s="43"/>
      <c r="BH57" s="43"/>
      <c r="BI57" s="43"/>
      <c r="BJ57" s="43"/>
      <c r="BK57" s="43"/>
      <c r="BL57" s="43"/>
      <c r="BM57" s="43"/>
      <c r="BN57" s="43"/>
      <c r="BO57" s="43"/>
      <c r="BP57" s="43"/>
      <c r="BQ57" s="43"/>
      <c r="BR57" s="43"/>
      <c r="BS57" s="43"/>
      <c r="BT57" s="43"/>
      <c r="BU57" s="98"/>
      <c r="BV57" s="98"/>
      <c r="BW57" s="98"/>
      <c r="BX57" s="98"/>
      <c r="BY57" s="98"/>
      <c r="BZ57" s="98"/>
      <c r="CA57" s="98"/>
      <c r="CB57" s="98"/>
      <c r="CC57" s="98"/>
      <c r="CD57" s="98"/>
      <c r="CE57" s="98"/>
      <c r="CF57" s="98"/>
      <c r="CG57" s="98"/>
    </row>
    <row r="58" spans="1:85" s="13" customFormat="1" ht="22.5" customHeight="1" thickBot="1">
      <c r="A58" s="38">
        <v>50</v>
      </c>
      <c r="B58" s="116" t="s">
        <v>270</v>
      </c>
      <c r="C58" s="90"/>
      <c r="D58" s="47" t="s">
        <v>58</v>
      </c>
      <c r="E58" s="48">
        <v>1</v>
      </c>
      <c r="F58" s="49">
        <v>0</v>
      </c>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v>0.8</v>
      </c>
      <c r="AQ58" s="86">
        <v>0.2</v>
      </c>
      <c r="AR58" s="86"/>
      <c r="AS58" s="86"/>
      <c r="AT58" s="86"/>
      <c r="AU58" s="55">
        <f t="shared" si="5"/>
        <v>1</v>
      </c>
      <c r="AV58" s="42">
        <v>73</v>
      </c>
      <c r="AW58" s="79" t="str">
        <f>IFERROR(VLOOKUP(AV58,'Domenii-CNATDCU'!$A$2:$C$87,3,FALSE),"")</f>
        <v>Teatru şi artele spectacolului</v>
      </c>
      <c r="AX58" s="97">
        <v>2360</v>
      </c>
      <c r="AY58" s="99">
        <v>1</v>
      </c>
      <c r="AZ58" s="83" t="s">
        <v>300</v>
      </c>
      <c r="BA58" s="43"/>
      <c r="BB58" s="43"/>
      <c r="BC58" s="43"/>
      <c r="BD58" s="43"/>
      <c r="BE58" s="43"/>
      <c r="BF58" s="43"/>
      <c r="BG58" s="43"/>
      <c r="BH58" s="43"/>
      <c r="BI58" s="43"/>
      <c r="BJ58" s="43"/>
      <c r="BK58" s="43"/>
      <c r="BL58" s="43"/>
      <c r="BM58" s="43"/>
      <c r="BN58" s="43"/>
      <c r="BO58" s="43"/>
      <c r="BP58" s="43"/>
      <c r="BQ58" s="43"/>
      <c r="BR58" s="43"/>
      <c r="BS58" s="43"/>
      <c r="BT58" s="43"/>
      <c r="BU58" s="98"/>
      <c r="BV58" s="98"/>
      <c r="BW58" s="98"/>
      <c r="BX58" s="98"/>
      <c r="BY58" s="98"/>
      <c r="BZ58" s="98"/>
      <c r="CA58" s="98"/>
      <c r="CB58" s="98"/>
      <c r="CC58" s="98"/>
      <c r="CD58" s="98"/>
      <c r="CE58" s="98"/>
      <c r="CF58" s="98"/>
      <c r="CG58" s="98"/>
    </row>
    <row r="59" spans="1:85" s="13" customFormat="1" ht="22.5" customHeight="1" thickBot="1">
      <c r="A59" s="38">
        <v>51</v>
      </c>
      <c r="B59" s="116" t="s">
        <v>271</v>
      </c>
      <c r="C59" s="90"/>
      <c r="D59" s="47" t="s">
        <v>88</v>
      </c>
      <c r="E59" s="48">
        <v>1</v>
      </c>
      <c r="F59" s="49">
        <v>0</v>
      </c>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v>0.82</v>
      </c>
      <c r="AQ59" s="86">
        <v>0.18</v>
      </c>
      <c r="AR59" s="86"/>
      <c r="AS59" s="86"/>
      <c r="AT59" s="86"/>
      <c r="AU59" s="55">
        <f t="shared" si="5"/>
        <v>1</v>
      </c>
      <c r="AV59" s="42">
        <v>73</v>
      </c>
      <c r="AW59" s="79" t="str">
        <f>IFERROR(VLOOKUP(AV59,'Domenii-CNATDCU'!$A$2:$C$87,3,FALSE),"")</f>
        <v>Teatru şi artele spectacolului</v>
      </c>
      <c r="AX59" s="97"/>
      <c r="AY59" s="99"/>
      <c r="AZ59" s="83"/>
      <c r="BA59" s="43"/>
      <c r="BB59" s="43"/>
      <c r="BC59" s="43"/>
      <c r="BD59" s="43"/>
      <c r="BE59" s="43"/>
      <c r="BF59" s="43"/>
      <c r="BG59" s="43"/>
      <c r="BH59" s="43"/>
      <c r="BI59" s="43"/>
      <c r="BJ59" s="43"/>
      <c r="BK59" s="43"/>
      <c r="BL59" s="43"/>
      <c r="BM59" s="43"/>
      <c r="BN59" s="43"/>
      <c r="BO59" s="43"/>
      <c r="BP59" s="43"/>
      <c r="BQ59" s="43"/>
      <c r="BR59" s="43"/>
      <c r="BS59" s="137">
        <v>5</v>
      </c>
      <c r="BT59" s="43"/>
      <c r="BU59" s="98"/>
      <c r="BV59" s="98"/>
      <c r="BW59" s="98"/>
      <c r="BX59" s="98"/>
      <c r="BY59" s="98"/>
      <c r="BZ59" s="98"/>
      <c r="CA59" s="98"/>
      <c r="CB59" s="98"/>
      <c r="CC59" s="98"/>
      <c r="CD59" s="98"/>
      <c r="CE59" s="98"/>
      <c r="CF59" s="98"/>
      <c r="CG59" s="98"/>
    </row>
    <row r="60" spans="1:85" s="13" customFormat="1" ht="22.5" customHeight="1" thickBot="1">
      <c r="A60" s="38">
        <v>52</v>
      </c>
      <c r="B60" s="116" t="s">
        <v>272</v>
      </c>
      <c r="C60" s="90"/>
      <c r="D60" s="47" t="s">
        <v>87</v>
      </c>
      <c r="E60" s="48">
        <v>1</v>
      </c>
      <c r="F60" s="49">
        <v>0</v>
      </c>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v>1</v>
      </c>
      <c r="AQ60" s="86"/>
      <c r="AR60" s="86"/>
      <c r="AS60" s="86"/>
      <c r="AT60" s="86"/>
      <c r="AU60" s="55">
        <f t="shared" si="5"/>
        <v>1</v>
      </c>
      <c r="AV60" s="42">
        <v>73</v>
      </c>
      <c r="AW60" s="79" t="str">
        <f>IFERROR(VLOOKUP(AV60,'Domenii-CNATDCU'!$A$2:$C$87,3,FALSE),"")</f>
        <v>Teatru şi artele spectacolului</v>
      </c>
      <c r="AX60" s="97">
        <v>1690</v>
      </c>
      <c r="AY60" s="99">
        <v>1</v>
      </c>
      <c r="AZ60" s="83" t="s">
        <v>301</v>
      </c>
      <c r="BA60" s="43">
        <v>1</v>
      </c>
      <c r="BB60" s="43"/>
      <c r="BC60" s="43"/>
      <c r="BD60" s="43">
        <v>37</v>
      </c>
      <c r="BE60" s="43"/>
      <c r="BF60" s="43"/>
      <c r="BG60" s="43"/>
      <c r="BH60" s="43"/>
      <c r="BI60" s="43"/>
      <c r="BJ60" s="43"/>
      <c r="BK60" s="43"/>
      <c r="BL60" s="43"/>
      <c r="BM60" s="43"/>
      <c r="BN60" s="43"/>
      <c r="BO60" s="43"/>
      <c r="BP60" s="43"/>
      <c r="BQ60" s="43"/>
      <c r="BR60" s="43"/>
      <c r="BS60" s="138">
        <v>3</v>
      </c>
      <c r="BT60" s="43"/>
      <c r="BU60" s="98"/>
      <c r="BV60" s="98"/>
      <c r="BW60" s="98"/>
      <c r="BX60" s="98"/>
      <c r="BY60" s="98"/>
      <c r="BZ60" s="98"/>
      <c r="CA60" s="98"/>
      <c r="CB60" s="98"/>
      <c r="CC60" s="98"/>
      <c r="CD60" s="98"/>
      <c r="CE60" s="98"/>
      <c r="CF60" s="98"/>
      <c r="CG60" s="98"/>
    </row>
    <row r="61" spans="1:85" s="13" customFormat="1" ht="22.5" customHeight="1" thickBot="1">
      <c r="A61" s="38">
        <v>53</v>
      </c>
      <c r="B61" s="116" t="s">
        <v>273</v>
      </c>
      <c r="C61" s="90"/>
      <c r="D61" s="47" t="s">
        <v>88</v>
      </c>
      <c r="E61" s="48">
        <v>1</v>
      </c>
      <c r="F61" s="49">
        <v>0</v>
      </c>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v>0.5</v>
      </c>
      <c r="AO61" s="86"/>
      <c r="AP61" s="86">
        <v>0.17</v>
      </c>
      <c r="AQ61" s="86">
        <v>0.33</v>
      </c>
      <c r="AR61" s="86"/>
      <c r="AS61" s="86"/>
      <c r="AT61" s="86"/>
      <c r="AU61" s="55">
        <f t="shared" si="0"/>
        <v>1</v>
      </c>
      <c r="AV61" s="42">
        <v>72</v>
      </c>
      <c r="AW61" s="79" t="str">
        <f>IFERROR(VLOOKUP(AV61,'Domenii-CNATDCU'!$A$2:$C$87,3,FALSE),"")</f>
        <v>Arte vizuale</v>
      </c>
      <c r="AX61" s="97">
        <v>5770</v>
      </c>
      <c r="AY61" s="99"/>
      <c r="AZ61" s="83"/>
      <c r="BA61" s="43"/>
      <c r="BB61" s="43"/>
      <c r="BC61" s="43"/>
      <c r="BD61" s="43">
        <v>53</v>
      </c>
      <c r="BE61" s="43"/>
      <c r="BF61" s="43"/>
      <c r="BG61" s="43"/>
      <c r="BH61" s="43"/>
      <c r="BI61" s="43"/>
      <c r="BJ61" s="43"/>
      <c r="BK61" s="43"/>
      <c r="BL61" s="43"/>
      <c r="BM61" s="43"/>
      <c r="BN61" s="43"/>
      <c r="BO61" s="43"/>
      <c r="BP61" s="43"/>
      <c r="BQ61" s="43"/>
      <c r="BR61" s="43"/>
      <c r="BS61" s="138">
        <v>32</v>
      </c>
      <c r="BT61" s="43"/>
      <c r="BU61" s="98"/>
      <c r="BV61" s="98"/>
      <c r="BW61" s="98"/>
      <c r="BX61" s="98"/>
      <c r="BY61" s="98"/>
      <c r="BZ61" s="98"/>
      <c r="CA61" s="98"/>
      <c r="CB61" s="98"/>
      <c r="CC61" s="98"/>
      <c r="CD61" s="98"/>
      <c r="CE61" s="98"/>
      <c r="CF61" s="98"/>
      <c r="CG61" s="98"/>
    </row>
    <row r="62" spans="1:85" s="13" customFormat="1" ht="22.5" customHeight="1" thickBot="1">
      <c r="A62" s="38">
        <v>54</v>
      </c>
      <c r="B62" s="116" t="s">
        <v>274</v>
      </c>
      <c r="C62" s="90"/>
      <c r="D62" s="47" t="s">
        <v>58</v>
      </c>
      <c r="E62" s="48">
        <v>1</v>
      </c>
      <c r="F62" s="49">
        <v>0</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v>0.02</v>
      </c>
      <c r="AQ62" s="86">
        <v>0.98</v>
      </c>
      <c r="AR62" s="86"/>
      <c r="AS62" s="86"/>
      <c r="AT62" s="86"/>
      <c r="AU62" s="55">
        <f t="shared" si="0"/>
        <v>1</v>
      </c>
      <c r="AV62" s="42">
        <v>74</v>
      </c>
      <c r="AW62" s="79" t="str">
        <f>IFERROR(VLOOKUP(AV62,'Domenii-CNATDCU'!$A$2:$C$87,3,FALSE),"")</f>
        <v>Cinematografie şi media</v>
      </c>
      <c r="AX62" s="97">
        <v>1051</v>
      </c>
      <c r="AY62" s="99"/>
      <c r="AZ62" s="83"/>
      <c r="BA62" s="43"/>
      <c r="BB62" s="43"/>
      <c r="BC62" s="43"/>
      <c r="BD62" s="43">
        <v>13</v>
      </c>
      <c r="BE62" s="43"/>
      <c r="BF62" s="43"/>
      <c r="BG62" s="43"/>
      <c r="BH62" s="43"/>
      <c r="BI62" s="43"/>
      <c r="BJ62" s="43"/>
      <c r="BK62" s="43"/>
      <c r="BL62" s="43"/>
      <c r="BM62" s="43"/>
      <c r="BN62" s="43"/>
      <c r="BO62" s="43"/>
      <c r="BP62" s="43"/>
      <c r="BQ62" s="43"/>
      <c r="BR62" s="43"/>
      <c r="BS62" s="138">
        <v>3</v>
      </c>
      <c r="BT62" s="43"/>
      <c r="BU62" s="98"/>
      <c r="BV62" s="98"/>
      <c r="BW62" s="98"/>
      <c r="BX62" s="98"/>
      <c r="BY62" s="98"/>
      <c r="BZ62" s="98"/>
      <c r="CA62" s="98"/>
      <c r="CB62" s="98"/>
      <c r="CC62" s="98"/>
      <c r="CD62" s="98"/>
      <c r="CE62" s="98"/>
      <c r="CF62" s="98"/>
      <c r="CG62" s="98"/>
    </row>
    <row r="63" spans="1:85" s="13" customFormat="1" ht="22.5" customHeight="1" thickBot="1">
      <c r="A63" s="38">
        <v>55</v>
      </c>
      <c r="B63" s="116" t="s">
        <v>275</v>
      </c>
      <c r="C63" s="90"/>
      <c r="D63" s="47" t="s">
        <v>88</v>
      </c>
      <c r="E63" s="48">
        <v>1</v>
      </c>
      <c r="F63" s="49">
        <v>0</v>
      </c>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v>7.0000000000000007E-2</v>
      </c>
      <c r="AQ63" s="86">
        <v>0.93</v>
      </c>
      <c r="AR63" s="86"/>
      <c r="AS63" s="86"/>
      <c r="AT63" s="86"/>
      <c r="AU63" s="55">
        <f t="shared" si="0"/>
        <v>1</v>
      </c>
      <c r="AV63" s="42">
        <v>73</v>
      </c>
      <c r="AW63" s="79" t="str">
        <f>IFERROR(VLOOKUP(AV63,'Domenii-CNATDCU'!$A$2:$C$87,3,FALSE),"")</f>
        <v>Teatru şi artele spectacolului</v>
      </c>
      <c r="AX63" s="97">
        <v>486</v>
      </c>
      <c r="AY63" s="99"/>
      <c r="AZ63" s="83"/>
      <c r="BA63" s="43">
        <v>2</v>
      </c>
      <c r="BB63" s="43"/>
      <c r="BC63" s="43"/>
      <c r="BD63" s="43"/>
      <c r="BE63" s="43"/>
      <c r="BF63" s="43"/>
      <c r="BG63" s="43"/>
      <c r="BH63" s="43"/>
      <c r="BI63" s="43"/>
      <c r="BJ63" s="43"/>
      <c r="BK63" s="43"/>
      <c r="BL63" s="43"/>
      <c r="BM63" s="43"/>
      <c r="BN63" s="43"/>
      <c r="BO63" s="43"/>
      <c r="BP63" s="43"/>
      <c r="BQ63" s="43"/>
      <c r="BR63" s="43"/>
      <c r="BS63" s="43"/>
      <c r="BT63" s="43"/>
      <c r="BU63" s="98"/>
      <c r="BV63" s="98"/>
      <c r="BW63" s="98"/>
      <c r="BX63" s="98"/>
      <c r="BY63" s="98"/>
      <c r="BZ63" s="98"/>
      <c r="CA63" s="98"/>
      <c r="CB63" s="98"/>
      <c r="CC63" s="98"/>
      <c r="CD63" s="98"/>
      <c r="CE63" s="98"/>
      <c r="CF63" s="98"/>
      <c r="CG63" s="98"/>
    </row>
    <row r="64" spans="1:85" s="13" customFormat="1" ht="22.5" customHeight="1" thickBot="1">
      <c r="A64" s="38">
        <v>56</v>
      </c>
      <c r="B64" s="116" t="s">
        <v>276</v>
      </c>
      <c r="C64" s="90"/>
      <c r="D64" s="47" t="s">
        <v>87</v>
      </c>
      <c r="E64" s="48">
        <v>1</v>
      </c>
      <c r="F64" s="49">
        <v>0</v>
      </c>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v>7.0000000000000007E-2</v>
      </c>
      <c r="AO64" s="86"/>
      <c r="AP64" s="86">
        <v>0.93</v>
      </c>
      <c r="AQ64" s="86"/>
      <c r="AR64" s="86"/>
      <c r="AS64" s="86"/>
      <c r="AT64" s="86"/>
      <c r="AU64" s="55">
        <f t="shared" si="0"/>
        <v>1</v>
      </c>
      <c r="AV64" s="42">
        <v>73</v>
      </c>
      <c r="AW64" s="79" t="str">
        <f>IFERROR(VLOOKUP(AV64,'Domenii-CNATDCU'!$A$2:$C$87,3,FALSE),"")</f>
        <v>Teatru şi artele spectacolului</v>
      </c>
      <c r="AX64" s="97">
        <v>842</v>
      </c>
      <c r="AY64" s="99"/>
      <c r="AZ64" s="83"/>
      <c r="BA64" s="43">
        <v>1</v>
      </c>
      <c r="BB64" s="43"/>
      <c r="BC64" s="43"/>
      <c r="BD64" s="43"/>
      <c r="BE64" s="43"/>
      <c r="BF64" s="43"/>
      <c r="BG64" s="43"/>
      <c r="BH64" s="43"/>
      <c r="BI64" s="43"/>
      <c r="BJ64" s="43"/>
      <c r="BK64" s="43"/>
      <c r="BL64" s="43"/>
      <c r="BM64" s="43"/>
      <c r="BN64" s="43"/>
      <c r="BO64" s="43"/>
      <c r="BP64" s="43"/>
      <c r="BQ64" s="43"/>
      <c r="BR64" s="43"/>
      <c r="BS64" s="43"/>
      <c r="BT64" s="43"/>
      <c r="BU64" s="98"/>
      <c r="BV64" s="98"/>
      <c r="BW64" s="98"/>
      <c r="BX64" s="98"/>
      <c r="BY64" s="98"/>
      <c r="BZ64" s="98"/>
      <c r="CA64" s="98"/>
      <c r="CB64" s="98"/>
      <c r="CC64" s="98"/>
      <c r="CD64" s="98"/>
      <c r="CE64" s="98"/>
      <c r="CF64" s="98"/>
      <c r="CG64" s="98"/>
    </row>
    <row r="65" spans="1:85" s="13" customFormat="1" ht="22.5" customHeight="1" thickBot="1">
      <c r="A65" s="38">
        <v>57</v>
      </c>
      <c r="B65" s="116" t="s">
        <v>277</v>
      </c>
      <c r="C65" s="90"/>
      <c r="D65" s="47" t="s">
        <v>87</v>
      </c>
      <c r="E65" s="48">
        <v>1</v>
      </c>
      <c r="F65" s="49">
        <v>0</v>
      </c>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v>1</v>
      </c>
      <c r="AQ65" s="86"/>
      <c r="AR65" s="86"/>
      <c r="AS65" s="86"/>
      <c r="AT65" s="86"/>
      <c r="AU65" s="55">
        <f t="shared" si="0"/>
        <v>1</v>
      </c>
      <c r="AV65" s="42">
        <v>73</v>
      </c>
      <c r="AW65" s="79" t="str">
        <f>IFERROR(VLOOKUP(AV65,'Domenii-CNATDCU'!$A$2:$C$87,3,FALSE),"")</f>
        <v>Teatru şi artele spectacolului</v>
      </c>
      <c r="AX65" s="97">
        <v>685</v>
      </c>
      <c r="AY65" s="99"/>
      <c r="AZ65" s="83"/>
      <c r="BA65" s="43"/>
      <c r="BB65" s="43"/>
      <c r="BC65" s="43"/>
      <c r="BD65" s="43"/>
      <c r="BE65" s="43"/>
      <c r="BF65" s="43"/>
      <c r="BG65" s="43"/>
      <c r="BH65" s="43"/>
      <c r="BI65" s="43"/>
      <c r="BJ65" s="43"/>
      <c r="BK65" s="43"/>
      <c r="BL65" s="43"/>
      <c r="BM65" s="43"/>
      <c r="BN65" s="43"/>
      <c r="BO65" s="43"/>
      <c r="BP65" s="43"/>
      <c r="BQ65" s="43"/>
      <c r="BR65" s="43"/>
      <c r="BS65" s="43">
        <v>1</v>
      </c>
      <c r="BT65" s="43"/>
      <c r="BU65" s="98"/>
      <c r="BV65" s="98"/>
      <c r="BW65" s="98"/>
      <c r="BX65" s="98"/>
      <c r="BY65" s="98"/>
      <c r="BZ65" s="98"/>
      <c r="CA65" s="98"/>
      <c r="CB65" s="98"/>
      <c r="CC65" s="98"/>
      <c r="CD65" s="98"/>
      <c r="CE65" s="98"/>
      <c r="CF65" s="98"/>
      <c r="CG65" s="98"/>
    </row>
    <row r="66" spans="1:85" s="13" customFormat="1" ht="22.5" customHeight="1" thickBot="1">
      <c r="A66" s="38">
        <v>58</v>
      </c>
      <c r="B66" s="116" t="s">
        <v>278</v>
      </c>
      <c r="C66" s="90"/>
      <c r="D66" s="47" t="s">
        <v>87</v>
      </c>
      <c r="E66" s="48">
        <v>1</v>
      </c>
      <c r="F66" s="49">
        <v>0</v>
      </c>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v>1</v>
      </c>
      <c r="AT66" s="86"/>
      <c r="AU66" s="55">
        <f t="shared" si="0"/>
        <v>1</v>
      </c>
      <c r="AV66" s="42">
        <v>751</v>
      </c>
      <c r="AW66" s="79" t="str">
        <f>IFERROR(VLOOKUP(AV66,'Domenii-CNATDCU'!$A$2:$C$87,3,FALSE),"")</f>
        <v>Muzică</v>
      </c>
      <c r="AX66" s="97">
        <v>1280</v>
      </c>
      <c r="AY66" s="99"/>
      <c r="AZ66" s="83"/>
      <c r="BA66" s="43"/>
      <c r="BB66" s="43"/>
      <c r="BC66" s="43"/>
      <c r="BD66" s="43">
        <v>10</v>
      </c>
      <c r="BE66" s="43"/>
      <c r="BF66" s="43"/>
      <c r="BG66" s="43"/>
      <c r="BH66" s="43"/>
      <c r="BI66" s="43"/>
      <c r="BJ66" s="43"/>
      <c r="BK66" s="43"/>
      <c r="BL66" s="43"/>
      <c r="BM66" s="43"/>
      <c r="BN66" s="43"/>
      <c r="BO66" s="43"/>
      <c r="BP66" s="43"/>
      <c r="BQ66" s="43"/>
      <c r="BR66" s="43"/>
      <c r="BS66" s="43"/>
      <c r="BT66" s="43"/>
      <c r="BU66" s="98"/>
      <c r="BV66" s="98"/>
      <c r="BW66" s="98"/>
      <c r="BX66" s="98"/>
      <c r="BY66" s="98"/>
      <c r="BZ66" s="98"/>
      <c r="CA66" s="98"/>
      <c r="CB66" s="98"/>
      <c r="CC66" s="98"/>
      <c r="CD66" s="98"/>
      <c r="CE66" s="98"/>
      <c r="CF66" s="98"/>
      <c r="CG66" s="98"/>
    </row>
    <row r="67" spans="1:85" s="13" customFormat="1" ht="22.5" customHeight="1" thickBot="1">
      <c r="A67" s="38">
        <v>59</v>
      </c>
      <c r="B67" s="116" t="s">
        <v>279</v>
      </c>
      <c r="C67" s="90"/>
      <c r="D67" s="47" t="s">
        <v>88</v>
      </c>
      <c r="E67" s="48">
        <v>1</v>
      </c>
      <c r="F67" s="49">
        <v>0</v>
      </c>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v>1</v>
      </c>
      <c r="AQ67" s="86"/>
      <c r="AR67" s="86"/>
      <c r="AS67" s="86"/>
      <c r="AT67" s="86"/>
      <c r="AU67" s="55">
        <f t="shared" si="0"/>
        <v>1</v>
      </c>
      <c r="AV67" s="42">
        <v>73</v>
      </c>
      <c r="AW67" s="79" t="str">
        <f>IFERROR(VLOOKUP(AV67,'Domenii-CNATDCU'!$A$2:$C$87,3,FALSE),"")</f>
        <v>Teatru şi artele spectacolului</v>
      </c>
      <c r="AX67" s="97"/>
      <c r="AY67" s="99"/>
      <c r="AZ67" s="83"/>
      <c r="BA67" s="43"/>
      <c r="BB67" s="43"/>
      <c r="BC67" s="43"/>
      <c r="BD67" s="43">
        <v>9</v>
      </c>
      <c r="BE67" s="43"/>
      <c r="BF67" s="43"/>
      <c r="BG67" s="43"/>
      <c r="BH67" s="43"/>
      <c r="BI67" s="43"/>
      <c r="BJ67" s="43"/>
      <c r="BK67" s="43"/>
      <c r="BL67" s="43"/>
      <c r="BM67" s="43"/>
      <c r="BN67" s="43"/>
      <c r="BO67" s="43"/>
      <c r="BP67" s="43"/>
      <c r="BQ67" s="43"/>
      <c r="BR67" s="43"/>
      <c r="BS67" s="43">
        <v>1</v>
      </c>
      <c r="BT67" s="43"/>
      <c r="BU67" s="98"/>
      <c r="BV67" s="98"/>
      <c r="BW67" s="98"/>
      <c r="BX67" s="98"/>
      <c r="BY67" s="98"/>
      <c r="BZ67" s="98"/>
      <c r="CA67" s="98"/>
      <c r="CB67" s="98"/>
      <c r="CC67" s="98"/>
      <c r="CD67" s="98"/>
      <c r="CE67" s="98"/>
      <c r="CF67" s="98"/>
      <c r="CG67" s="98"/>
    </row>
    <row r="68" spans="1:85" s="13" customFormat="1" ht="22.5" customHeight="1" thickBot="1">
      <c r="A68" s="38">
        <v>60</v>
      </c>
      <c r="B68" s="115" t="s">
        <v>280</v>
      </c>
      <c r="C68" s="90"/>
      <c r="D68" s="47" t="s">
        <v>87</v>
      </c>
      <c r="E68" s="48">
        <v>1</v>
      </c>
      <c r="F68" s="49">
        <v>0</v>
      </c>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v>1</v>
      </c>
      <c r="AT68" s="86"/>
      <c r="AU68" s="55">
        <f t="shared" si="0"/>
        <v>1</v>
      </c>
      <c r="AV68" s="42">
        <v>751</v>
      </c>
      <c r="AW68" s="79" t="str">
        <f>IFERROR(VLOOKUP(AV68,'Domenii-CNATDCU'!$A$2:$C$87,3,FALSE),"")</f>
        <v>Muzică</v>
      </c>
      <c r="AX68" s="97">
        <v>5065</v>
      </c>
      <c r="AY68" s="99"/>
      <c r="AZ68" s="83"/>
      <c r="BA68" s="43"/>
      <c r="BB68" s="43"/>
      <c r="BC68" s="43"/>
      <c r="BD68" s="43"/>
      <c r="BE68" s="43"/>
      <c r="BF68" s="43"/>
      <c r="BG68" s="43"/>
      <c r="BH68" s="43"/>
      <c r="BI68" s="43"/>
      <c r="BJ68" s="43"/>
      <c r="BK68" s="43"/>
      <c r="BL68" s="43"/>
      <c r="BM68" s="43"/>
      <c r="BN68" s="43"/>
      <c r="BO68" s="43"/>
      <c r="BP68" s="43"/>
      <c r="BQ68" s="43"/>
      <c r="BR68" s="43"/>
      <c r="BS68" s="43"/>
      <c r="BT68" s="43"/>
      <c r="BU68" s="98"/>
      <c r="BV68" s="98"/>
      <c r="BW68" s="98"/>
      <c r="BX68" s="98"/>
      <c r="BY68" s="98"/>
      <c r="BZ68" s="98"/>
      <c r="CA68" s="98"/>
      <c r="CB68" s="98"/>
      <c r="CC68" s="98"/>
      <c r="CD68" s="98"/>
      <c r="CE68" s="98"/>
      <c r="CF68" s="98"/>
      <c r="CG68" s="98"/>
    </row>
    <row r="69" spans="1:85" s="13" customFormat="1" ht="22.5" customHeight="1" thickBot="1">
      <c r="A69" s="38">
        <v>61</v>
      </c>
      <c r="B69" s="116" t="s">
        <v>281</v>
      </c>
      <c r="C69" s="90"/>
      <c r="D69" s="47" t="s">
        <v>88</v>
      </c>
      <c r="E69" s="48">
        <v>1</v>
      </c>
      <c r="F69" s="49">
        <v>0</v>
      </c>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v>0.78</v>
      </c>
      <c r="AQ69" s="86">
        <v>0.17</v>
      </c>
      <c r="AR69" s="86"/>
      <c r="AS69" s="86">
        <v>0.05</v>
      </c>
      <c r="AT69" s="86"/>
      <c r="AU69" s="55">
        <f t="shared" si="0"/>
        <v>1</v>
      </c>
      <c r="AV69" s="42">
        <v>73</v>
      </c>
      <c r="AW69" s="79" t="str">
        <f>IFERROR(VLOOKUP(AV69,'Domenii-CNATDCU'!$A$2:$C$87,3,FALSE),"")</f>
        <v>Teatru şi artele spectacolului</v>
      </c>
      <c r="AX69" s="97"/>
      <c r="AY69" s="99"/>
      <c r="AZ69" s="83"/>
      <c r="BA69" s="43"/>
      <c r="BB69" s="43"/>
      <c r="BC69" s="43"/>
      <c r="BD69" s="43"/>
      <c r="BE69" s="43"/>
      <c r="BF69" s="43"/>
      <c r="BG69" s="43"/>
      <c r="BH69" s="43"/>
      <c r="BI69" s="43"/>
      <c r="BJ69" s="43"/>
      <c r="BK69" s="43"/>
      <c r="BL69" s="43"/>
      <c r="BM69" s="43"/>
      <c r="BN69" s="43"/>
      <c r="BO69" s="43"/>
      <c r="BP69" s="43"/>
      <c r="BQ69" s="43"/>
      <c r="BR69" s="43"/>
      <c r="BS69" s="43"/>
      <c r="BT69" s="43"/>
      <c r="BU69" s="98"/>
      <c r="BV69" s="98"/>
      <c r="BW69" s="98"/>
      <c r="BX69" s="98"/>
      <c r="BY69" s="98"/>
      <c r="BZ69" s="98"/>
      <c r="CA69" s="98"/>
      <c r="CB69" s="98"/>
      <c r="CC69" s="98"/>
      <c r="CD69" s="98"/>
      <c r="CE69" s="98"/>
      <c r="CF69" s="98"/>
      <c r="CG69" s="98"/>
    </row>
    <row r="70" spans="1:85" s="13" customFormat="1" ht="22.5" customHeight="1" thickBot="1">
      <c r="A70" s="38">
        <v>62</v>
      </c>
      <c r="B70" s="115" t="s">
        <v>282</v>
      </c>
      <c r="C70" s="90"/>
      <c r="D70" s="47" t="s">
        <v>87</v>
      </c>
      <c r="E70" s="48">
        <v>1</v>
      </c>
      <c r="F70" s="49">
        <v>0</v>
      </c>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v>1</v>
      </c>
      <c r="AQ70" s="86"/>
      <c r="AR70" s="86"/>
      <c r="AS70" s="86"/>
      <c r="AT70" s="86"/>
      <c r="AU70" s="55">
        <f t="shared" si="0"/>
        <v>1</v>
      </c>
      <c r="AV70" s="42">
        <v>73</v>
      </c>
      <c r="AW70" s="79" t="str">
        <f>IFERROR(VLOOKUP(AV70,'Domenii-CNATDCU'!$A$2:$C$87,3,FALSE),"")</f>
        <v>Teatru şi artele spectacolului</v>
      </c>
      <c r="AX70" s="97">
        <v>1995</v>
      </c>
      <c r="AY70" s="99"/>
      <c r="AZ70" s="83"/>
      <c r="BA70" s="43"/>
      <c r="BB70" s="43"/>
      <c r="BC70" s="43"/>
      <c r="BD70" s="43"/>
      <c r="BE70" s="43"/>
      <c r="BF70" s="43"/>
      <c r="BG70" s="43"/>
      <c r="BH70" s="43"/>
      <c r="BI70" s="43"/>
      <c r="BJ70" s="43"/>
      <c r="BK70" s="43"/>
      <c r="BL70" s="43"/>
      <c r="BM70" s="43"/>
      <c r="BN70" s="43"/>
      <c r="BO70" s="43"/>
      <c r="BP70" s="43"/>
      <c r="BQ70" s="43"/>
      <c r="BR70" s="43"/>
      <c r="BS70" s="43">
        <v>5</v>
      </c>
      <c r="BT70" s="43"/>
      <c r="BU70" s="98"/>
      <c r="BV70" s="98"/>
      <c r="BW70" s="98"/>
      <c r="BX70" s="98"/>
      <c r="BY70" s="98"/>
      <c r="BZ70" s="98"/>
      <c r="CA70" s="98"/>
      <c r="CB70" s="98"/>
      <c r="CC70" s="98"/>
      <c r="CD70" s="98"/>
      <c r="CE70" s="98"/>
      <c r="CF70" s="98"/>
      <c r="CG70" s="98"/>
    </row>
    <row r="71" spans="1:85" s="13" customFormat="1" ht="22.5" customHeight="1" thickBot="1">
      <c r="A71" s="38">
        <v>63</v>
      </c>
      <c r="B71" s="115" t="s">
        <v>283</v>
      </c>
      <c r="C71" s="90"/>
      <c r="D71" s="47" t="s">
        <v>88</v>
      </c>
      <c r="E71" s="48">
        <v>1</v>
      </c>
      <c r="F71" s="49">
        <v>0</v>
      </c>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v>0.8</v>
      </c>
      <c r="AQ71" s="86">
        <v>0.2</v>
      </c>
      <c r="AR71" s="86"/>
      <c r="AS71" s="86"/>
      <c r="AT71" s="86"/>
      <c r="AU71" s="55">
        <f t="shared" si="0"/>
        <v>1</v>
      </c>
      <c r="AV71" s="42">
        <v>73</v>
      </c>
      <c r="AW71" s="79" t="str">
        <f>IFERROR(VLOOKUP(AV71,'Domenii-CNATDCU'!$A$2:$C$87,3,FALSE),"")</f>
        <v>Teatru şi artele spectacolului</v>
      </c>
      <c r="AX71" s="97"/>
      <c r="AY71" s="99"/>
      <c r="AZ71" s="83"/>
      <c r="BA71" s="43"/>
      <c r="BB71" s="43"/>
      <c r="BC71" s="43"/>
      <c r="BD71" s="43">
        <v>41</v>
      </c>
      <c r="BE71" s="43"/>
      <c r="BF71" s="43"/>
      <c r="BG71" s="43"/>
      <c r="BH71" s="43"/>
      <c r="BI71" s="43"/>
      <c r="BJ71" s="43"/>
      <c r="BK71" s="43"/>
      <c r="BL71" s="43"/>
      <c r="BM71" s="43"/>
      <c r="BN71" s="43"/>
      <c r="BO71" s="43"/>
      <c r="BP71" s="43"/>
      <c r="BQ71" s="43"/>
      <c r="BR71" s="43"/>
      <c r="BS71" s="43">
        <v>5</v>
      </c>
      <c r="BT71" s="43"/>
      <c r="BU71" s="98"/>
      <c r="BV71" s="98"/>
      <c r="BW71" s="98"/>
      <c r="BX71" s="98"/>
      <c r="BY71" s="98"/>
      <c r="BZ71" s="98"/>
      <c r="CA71" s="98"/>
      <c r="CB71" s="98"/>
      <c r="CC71" s="98"/>
      <c r="CD71" s="98"/>
      <c r="CE71" s="98"/>
      <c r="CF71" s="98"/>
      <c r="CG71" s="98"/>
    </row>
    <row r="72" spans="1:85" s="13" customFormat="1" ht="22.5" customHeight="1" thickBot="1">
      <c r="A72" s="38">
        <v>64</v>
      </c>
      <c r="B72" s="115" t="s">
        <v>284</v>
      </c>
      <c r="C72" s="90"/>
      <c r="D72" s="47" t="s">
        <v>58</v>
      </c>
      <c r="E72" s="48">
        <v>1</v>
      </c>
      <c r="F72" s="49">
        <v>0</v>
      </c>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v>1</v>
      </c>
      <c r="AQ72" s="86"/>
      <c r="AR72" s="86"/>
      <c r="AS72" s="86"/>
      <c r="AT72" s="86"/>
      <c r="AU72" s="55">
        <f t="shared" si="0"/>
        <v>1</v>
      </c>
      <c r="AV72" s="42">
        <v>73</v>
      </c>
      <c r="AW72" s="79" t="str">
        <f>IFERROR(VLOOKUP(AV72,'Domenii-CNATDCU'!$A$2:$C$87,3,FALSE),"")</f>
        <v>Teatru şi artele spectacolului</v>
      </c>
      <c r="AX72" s="97">
        <v>1809</v>
      </c>
      <c r="AY72" s="99"/>
      <c r="AZ72" s="83"/>
      <c r="BA72" s="43"/>
      <c r="BB72" s="43"/>
      <c r="BC72" s="43"/>
      <c r="BD72" s="43">
        <v>5</v>
      </c>
      <c r="BE72" s="43"/>
      <c r="BF72" s="43"/>
      <c r="BG72" s="43"/>
      <c r="BH72" s="43"/>
      <c r="BI72" s="43"/>
      <c r="BJ72" s="43"/>
      <c r="BK72" s="43"/>
      <c r="BL72" s="43"/>
      <c r="BM72" s="43"/>
      <c r="BN72" s="43"/>
      <c r="BO72" s="43"/>
      <c r="BP72" s="43"/>
      <c r="BQ72" s="43"/>
      <c r="BR72" s="43"/>
      <c r="BS72" s="43">
        <v>2</v>
      </c>
      <c r="BT72" s="43"/>
      <c r="BU72" s="98"/>
      <c r="BV72" s="98"/>
      <c r="BW72" s="98"/>
      <c r="BX72" s="98"/>
      <c r="BY72" s="98"/>
      <c r="BZ72" s="98"/>
      <c r="CA72" s="98"/>
      <c r="CB72" s="98"/>
      <c r="CC72" s="98"/>
      <c r="CD72" s="98"/>
      <c r="CE72" s="98"/>
      <c r="CF72" s="98"/>
      <c r="CG72" s="98"/>
    </row>
    <row r="73" spans="1:85" s="13" customFormat="1" ht="22.5" customHeight="1" thickBot="1">
      <c r="A73" s="38">
        <v>65</v>
      </c>
      <c r="B73" s="115" t="s">
        <v>285</v>
      </c>
      <c r="C73" s="90"/>
      <c r="D73" s="47" t="s">
        <v>87</v>
      </c>
      <c r="E73" s="48">
        <v>1</v>
      </c>
      <c r="F73" s="49">
        <v>0</v>
      </c>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v>1</v>
      </c>
      <c r="AQ73" s="86"/>
      <c r="AR73" s="86"/>
      <c r="AS73" s="86"/>
      <c r="AT73" s="86"/>
      <c r="AU73" s="55">
        <f t="shared" si="0"/>
        <v>1</v>
      </c>
      <c r="AV73" s="42">
        <v>73</v>
      </c>
      <c r="AW73" s="79" t="str">
        <f>IFERROR(VLOOKUP(AV73,'Domenii-CNATDCU'!$A$2:$C$87,3,FALSE),"")</f>
        <v>Teatru şi artele spectacolului</v>
      </c>
      <c r="AX73" s="97">
        <v>4205</v>
      </c>
      <c r="AY73" s="99"/>
      <c r="AZ73" s="83"/>
      <c r="BA73" s="43"/>
      <c r="BB73" s="43"/>
      <c r="BC73" s="43"/>
      <c r="BD73" s="43">
        <v>51</v>
      </c>
      <c r="BE73" s="43"/>
      <c r="BF73" s="43"/>
      <c r="BG73" s="43"/>
      <c r="BH73" s="43"/>
      <c r="BI73" s="43"/>
      <c r="BJ73" s="43"/>
      <c r="BK73" s="43"/>
      <c r="BL73" s="43"/>
      <c r="BM73" s="43"/>
      <c r="BN73" s="43"/>
      <c r="BO73" s="43"/>
      <c r="BP73" s="43"/>
      <c r="BQ73" s="43"/>
      <c r="BR73" s="43"/>
      <c r="BS73" s="43">
        <v>0.6</v>
      </c>
      <c r="BT73" s="43"/>
      <c r="BU73" s="98"/>
      <c r="BV73" s="98"/>
      <c r="BW73" s="98"/>
      <c r="BX73" s="98"/>
      <c r="BY73" s="98"/>
      <c r="BZ73" s="98"/>
      <c r="CA73" s="98"/>
      <c r="CB73" s="98"/>
      <c r="CC73" s="98"/>
      <c r="CD73" s="98"/>
      <c r="CE73" s="98"/>
      <c r="CF73" s="98"/>
      <c r="CG73" s="98"/>
    </row>
    <row r="74" spans="1:85" s="13" customFormat="1" ht="22.5" customHeight="1" thickBot="1">
      <c r="A74" s="38">
        <v>66</v>
      </c>
      <c r="B74" s="116" t="s">
        <v>286</v>
      </c>
      <c r="C74" s="90"/>
      <c r="D74" s="47" t="s">
        <v>88</v>
      </c>
      <c r="E74" s="48">
        <v>1</v>
      </c>
      <c r="F74" s="49">
        <v>0</v>
      </c>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v>0.88</v>
      </c>
      <c r="AQ74" s="86">
        <v>0.12</v>
      </c>
      <c r="AR74" s="86"/>
      <c r="AS74" s="86"/>
      <c r="AT74" s="86"/>
      <c r="AU74" s="55">
        <f t="shared" si="0"/>
        <v>1</v>
      </c>
      <c r="AV74" s="42">
        <v>73</v>
      </c>
      <c r="AW74" s="79" t="str">
        <f>IFERROR(VLOOKUP(AV74,'Domenii-CNATDCU'!$A$2:$C$87,3,FALSE),"")</f>
        <v>Teatru şi artele spectacolului</v>
      </c>
      <c r="AX74" s="97"/>
      <c r="AY74" s="99"/>
      <c r="AZ74" s="83"/>
      <c r="BA74" s="43"/>
      <c r="BB74" s="43"/>
      <c r="BC74" s="43"/>
      <c r="BD74" s="43">
        <v>6</v>
      </c>
      <c r="BE74" s="43"/>
      <c r="BF74" s="43"/>
      <c r="BG74" s="43"/>
      <c r="BH74" s="43"/>
      <c r="BI74" s="43"/>
      <c r="BJ74" s="43"/>
      <c r="BK74" s="43"/>
      <c r="BL74" s="43"/>
      <c r="BM74" s="43"/>
      <c r="BN74" s="43"/>
      <c r="BO74" s="43"/>
      <c r="BP74" s="43"/>
      <c r="BQ74" s="43"/>
      <c r="BR74" s="43"/>
      <c r="BS74" s="43">
        <v>7</v>
      </c>
      <c r="BT74" s="43"/>
      <c r="BU74" s="98"/>
      <c r="BV74" s="98"/>
      <c r="BW74" s="98"/>
      <c r="BX74" s="98"/>
      <c r="BY74" s="98"/>
      <c r="BZ74" s="98"/>
      <c r="CA74" s="98"/>
      <c r="CB74" s="98"/>
      <c r="CC74" s="98"/>
      <c r="CD74" s="98"/>
      <c r="CE74" s="98"/>
      <c r="CF74" s="98"/>
      <c r="CG74" s="98"/>
    </row>
    <row r="75" spans="1:85" s="13" customFormat="1" ht="22.5" customHeight="1" thickBot="1">
      <c r="A75" s="38">
        <v>67</v>
      </c>
      <c r="B75" s="116" t="s">
        <v>287</v>
      </c>
      <c r="C75" s="90"/>
      <c r="D75" s="47" t="s">
        <v>88</v>
      </c>
      <c r="E75" s="48">
        <v>1</v>
      </c>
      <c r="F75" s="49">
        <v>0</v>
      </c>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v>1</v>
      </c>
      <c r="AR75" s="86"/>
      <c r="AS75" s="86"/>
      <c r="AT75" s="86"/>
      <c r="AU75" s="55">
        <f t="shared" si="0"/>
        <v>1</v>
      </c>
      <c r="AV75" s="42">
        <v>73</v>
      </c>
      <c r="AW75" s="79" t="str">
        <f>IFERROR(VLOOKUP(AV75,'Domenii-CNATDCU'!$A$2:$C$87,3,FALSE),"")</f>
        <v>Teatru şi artele spectacolului</v>
      </c>
      <c r="AX75" s="97"/>
      <c r="AY75" s="99"/>
      <c r="AZ75" s="83"/>
      <c r="BA75" s="43"/>
      <c r="BB75" s="43"/>
      <c r="BC75" s="43"/>
      <c r="BD75" s="43"/>
      <c r="BE75" s="43"/>
      <c r="BF75" s="43"/>
      <c r="BG75" s="43"/>
      <c r="BH75" s="43"/>
      <c r="BI75" s="43"/>
      <c r="BJ75" s="43"/>
      <c r="BK75" s="43"/>
      <c r="BL75" s="43"/>
      <c r="BM75" s="43"/>
      <c r="BN75" s="43"/>
      <c r="BO75" s="43"/>
      <c r="BP75" s="43"/>
      <c r="BQ75" s="43"/>
      <c r="BR75" s="43"/>
      <c r="BS75" s="43"/>
      <c r="BT75" s="43"/>
      <c r="BU75" s="98"/>
      <c r="BV75" s="98"/>
      <c r="BW75" s="98"/>
      <c r="BX75" s="98"/>
      <c r="BY75" s="98"/>
      <c r="BZ75" s="98"/>
      <c r="CA75" s="98"/>
      <c r="CB75" s="98"/>
      <c r="CC75" s="98"/>
      <c r="CD75" s="98"/>
      <c r="CE75" s="98"/>
      <c r="CF75" s="98"/>
      <c r="CG75" s="98"/>
    </row>
    <row r="76" spans="1:85" s="13" customFormat="1" ht="22.5" customHeight="1" thickBot="1">
      <c r="A76" s="38">
        <v>68</v>
      </c>
      <c r="B76" s="116" t="s">
        <v>288</v>
      </c>
      <c r="C76" s="90"/>
      <c r="D76" s="47" t="s">
        <v>88</v>
      </c>
      <c r="E76" s="48">
        <v>1</v>
      </c>
      <c r="F76" s="49">
        <v>0</v>
      </c>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v>0.03</v>
      </c>
      <c r="AO76" s="86"/>
      <c r="AP76" s="86">
        <v>0.81</v>
      </c>
      <c r="AQ76" s="86">
        <v>0.08</v>
      </c>
      <c r="AR76" s="86"/>
      <c r="AS76" s="86">
        <v>0.08</v>
      </c>
      <c r="AT76" s="86"/>
      <c r="AU76" s="55">
        <f t="shared" si="0"/>
        <v>1</v>
      </c>
      <c r="AV76" s="42">
        <v>73</v>
      </c>
      <c r="AW76" s="79" t="str">
        <f>IFERROR(VLOOKUP(AV76,'Domenii-CNATDCU'!$A$2:$C$87,3,FALSE),"")</f>
        <v>Teatru şi artele spectacolului</v>
      </c>
      <c r="AX76" s="97"/>
      <c r="AY76" s="99"/>
      <c r="AZ76" s="83"/>
      <c r="BA76" s="43"/>
      <c r="BB76" s="43"/>
      <c r="BC76" s="43"/>
      <c r="BD76" s="43"/>
      <c r="BE76" s="43"/>
      <c r="BF76" s="43"/>
      <c r="BG76" s="43"/>
      <c r="BH76" s="43"/>
      <c r="BI76" s="43"/>
      <c r="BJ76" s="43"/>
      <c r="BK76" s="43"/>
      <c r="BL76" s="43"/>
      <c r="BM76" s="43"/>
      <c r="BN76" s="43"/>
      <c r="BO76" s="43"/>
      <c r="BP76" s="43"/>
      <c r="BQ76" s="43"/>
      <c r="BR76" s="43"/>
      <c r="BS76" s="43"/>
      <c r="BT76" s="43"/>
      <c r="BU76" s="98"/>
      <c r="BV76" s="98"/>
      <c r="BW76" s="98"/>
      <c r="BX76" s="98"/>
      <c r="BY76" s="98"/>
      <c r="BZ76" s="98"/>
      <c r="CA76" s="98"/>
      <c r="CB76" s="98"/>
      <c r="CC76" s="98"/>
      <c r="CD76" s="98"/>
      <c r="CE76" s="98"/>
      <c r="CF76" s="98"/>
      <c r="CG76" s="98"/>
    </row>
    <row r="77" spans="1:85" s="13" customFormat="1" ht="22.5" customHeight="1" thickBot="1">
      <c r="A77" s="38">
        <v>69</v>
      </c>
      <c r="B77" s="116" t="s">
        <v>289</v>
      </c>
      <c r="C77" s="90"/>
      <c r="D77" s="47" t="s">
        <v>88</v>
      </c>
      <c r="E77" s="48">
        <v>1</v>
      </c>
      <c r="F77" s="49">
        <v>0</v>
      </c>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v>1</v>
      </c>
      <c r="AQ77" s="86"/>
      <c r="AR77" s="86"/>
      <c r="AS77" s="86"/>
      <c r="AT77" s="86"/>
      <c r="AU77" s="55">
        <f t="shared" si="0"/>
        <v>1</v>
      </c>
      <c r="AV77" s="42">
        <v>73</v>
      </c>
      <c r="AW77" s="79" t="str">
        <f>IFERROR(VLOOKUP(AV77,'Domenii-CNATDCU'!$A$2:$C$87,3,FALSE),"")</f>
        <v>Teatru şi artele spectacolului</v>
      </c>
      <c r="AX77" s="97"/>
      <c r="AY77" s="99"/>
      <c r="AZ77" s="83"/>
      <c r="BA77" s="43"/>
      <c r="BB77" s="43"/>
      <c r="BC77" s="43"/>
      <c r="BD77" s="43"/>
      <c r="BE77" s="43"/>
      <c r="BF77" s="43"/>
      <c r="BG77" s="43"/>
      <c r="BH77" s="43"/>
      <c r="BI77" s="43"/>
      <c r="BJ77" s="43"/>
      <c r="BK77" s="43"/>
      <c r="BL77" s="43"/>
      <c r="BM77" s="43"/>
      <c r="BN77" s="43"/>
      <c r="BO77" s="43"/>
      <c r="BP77" s="43"/>
      <c r="BQ77" s="43"/>
      <c r="BR77" s="43"/>
      <c r="BS77" s="43"/>
      <c r="BT77" s="43"/>
      <c r="BU77" s="98"/>
      <c r="BV77" s="98"/>
      <c r="BW77" s="98"/>
      <c r="BX77" s="98"/>
      <c r="BY77" s="98"/>
      <c r="BZ77" s="98"/>
      <c r="CA77" s="98"/>
      <c r="CB77" s="98"/>
      <c r="CC77" s="98"/>
      <c r="CD77" s="98"/>
      <c r="CE77" s="98"/>
      <c r="CF77" s="98"/>
      <c r="CG77" s="98"/>
    </row>
    <row r="78" spans="1:85" s="13" customFormat="1" ht="22.5" customHeight="1" thickBot="1">
      <c r="A78" s="38">
        <v>70</v>
      </c>
      <c r="B78" s="116" t="s">
        <v>290</v>
      </c>
      <c r="C78" s="90"/>
      <c r="D78" s="47" t="s">
        <v>88</v>
      </c>
      <c r="E78" s="48">
        <v>1</v>
      </c>
      <c r="F78" s="49">
        <v>0</v>
      </c>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v>0.36</v>
      </c>
      <c r="AO78" s="86"/>
      <c r="AP78" s="86">
        <v>0.19</v>
      </c>
      <c r="AQ78" s="86">
        <v>0.45</v>
      </c>
      <c r="AR78" s="86"/>
      <c r="AS78" s="86"/>
      <c r="AT78" s="86"/>
      <c r="AU78" s="55">
        <f t="shared" si="0"/>
        <v>1</v>
      </c>
      <c r="AV78" s="42">
        <v>73</v>
      </c>
      <c r="AW78" s="79" t="str">
        <f>IFERROR(VLOOKUP(AV78,'Domenii-CNATDCU'!$A$2:$C$87,3,FALSE),"")</f>
        <v>Teatru şi artele spectacolului</v>
      </c>
      <c r="AX78" s="97"/>
      <c r="AY78" s="99"/>
      <c r="AZ78" s="83"/>
      <c r="BA78" s="43"/>
      <c r="BB78" s="43"/>
      <c r="BC78" s="43"/>
      <c r="BD78" s="43">
        <v>7</v>
      </c>
      <c r="BE78" s="43"/>
      <c r="BF78" s="43"/>
      <c r="BG78" s="43"/>
      <c r="BH78" s="43"/>
      <c r="BI78" s="43"/>
      <c r="BJ78" s="43"/>
      <c r="BK78" s="43"/>
      <c r="BL78" s="43"/>
      <c r="BM78" s="43"/>
      <c r="BN78" s="43"/>
      <c r="BO78" s="43"/>
      <c r="BP78" s="43"/>
      <c r="BQ78" s="43"/>
      <c r="BR78" s="43"/>
      <c r="BS78" s="43">
        <v>5</v>
      </c>
      <c r="BT78" s="43"/>
      <c r="BU78" s="98"/>
      <c r="BV78" s="98"/>
      <c r="BW78" s="98"/>
      <c r="BX78" s="98"/>
      <c r="BY78" s="98"/>
      <c r="BZ78" s="98"/>
      <c r="CA78" s="98"/>
      <c r="CB78" s="98"/>
      <c r="CC78" s="98"/>
      <c r="CD78" s="98"/>
      <c r="CE78" s="98"/>
      <c r="CF78" s="98"/>
      <c r="CG78" s="98"/>
    </row>
    <row r="79" spans="1:85" s="13" customFormat="1" ht="22.5" customHeight="1" thickBot="1">
      <c r="A79" s="38">
        <v>71</v>
      </c>
      <c r="B79" s="116" t="s">
        <v>291</v>
      </c>
      <c r="C79" s="90"/>
      <c r="D79" s="47" t="s">
        <v>87</v>
      </c>
      <c r="E79" s="48">
        <v>1</v>
      </c>
      <c r="F79" s="49">
        <v>0</v>
      </c>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v>1</v>
      </c>
      <c r="AQ79" s="86"/>
      <c r="AR79" s="86"/>
      <c r="AS79" s="86"/>
      <c r="AT79" s="86"/>
      <c r="AU79" s="55">
        <f t="shared" si="0"/>
        <v>1</v>
      </c>
      <c r="AV79" s="42">
        <v>73</v>
      </c>
      <c r="AW79" s="79" t="str">
        <f>IFERROR(VLOOKUP(AV79,'Domenii-CNATDCU'!$A$2:$C$87,3,FALSE),"")</f>
        <v>Teatru şi artele spectacolului</v>
      </c>
      <c r="AX79" s="97">
        <v>2520</v>
      </c>
      <c r="AY79" s="99">
        <v>1</v>
      </c>
      <c r="AZ79" s="83" t="s">
        <v>300</v>
      </c>
      <c r="BA79" s="43"/>
      <c r="BB79" s="43"/>
      <c r="BC79" s="43"/>
      <c r="BD79" s="43"/>
      <c r="BE79" s="43"/>
      <c r="BF79" s="43"/>
      <c r="BG79" s="43"/>
      <c r="BH79" s="43"/>
      <c r="BI79" s="43"/>
      <c r="BJ79" s="43"/>
      <c r="BK79" s="43"/>
      <c r="BL79" s="43"/>
      <c r="BM79" s="43"/>
      <c r="BN79" s="43"/>
      <c r="BO79" s="43"/>
      <c r="BP79" s="43"/>
      <c r="BQ79" s="43"/>
      <c r="BR79" s="43"/>
      <c r="BS79" s="43"/>
      <c r="BT79" s="43"/>
      <c r="BU79" s="98"/>
      <c r="BV79" s="98"/>
      <c r="BW79" s="98"/>
      <c r="BX79" s="98"/>
      <c r="BY79" s="98"/>
      <c r="BZ79" s="98"/>
      <c r="CA79" s="98"/>
      <c r="CB79" s="98"/>
      <c r="CC79" s="98"/>
      <c r="CD79" s="98"/>
      <c r="CE79" s="98"/>
      <c r="CF79" s="98"/>
      <c r="CG79" s="98"/>
    </row>
    <row r="80" spans="1:85" s="13" customFormat="1" ht="22.5" customHeight="1" thickBot="1">
      <c r="A80" s="38">
        <v>72</v>
      </c>
      <c r="B80" s="116" t="s">
        <v>292</v>
      </c>
      <c r="C80" s="90"/>
      <c r="D80" s="47" t="s">
        <v>58</v>
      </c>
      <c r="E80" s="48">
        <v>1</v>
      </c>
      <c r="F80" s="49">
        <v>1</v>
      </c>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v>0.05</v>
      </c>
      <c r="AO80" s="86"/>
      <c r="AP80" s="86">
        <v>0.8</v>
      </c>
      <c r="AQ80" s="86">
        <v>0.1</v>
      </c>
      <c r="AR80" s="86"/>
      <c r="AS80" s="86">
        <v>0.05</v>
      </c>
      <c r="AT80" s="86"/>
      <c r="AU80" s="55">
        <f t="shared" si="0"/>
        <v>1</v>
      </c>
      <c r="AV80" s="42">
        <v>73</v>
      </c>
      <c r="AW80" s="79" t="str">
        <f>IFERROR(VLOOKUP(AV80,'Domenii-CNATDCU'!$A$2:$C$87,3,FALSE),"")</f>
        <v>Teatru şi artele spectacolului</v>
      </c>
      <c r="AX80" s="97">
        <v>2089</v>
      </c>
      <c r="AY80" s="99"/>
      <c r="AZ80" s="83"/>
      <c r="BA80" s="43">
        <v>3</v>
      </c>
      <c r="BB80" s="43"/>
      <c r="BC80" s="43"/>
      <c r="BD80" s="43"/>
      <c r="BE80" s="43"/>
      <c r="BF80" s="43"/>
      <c r="BG80" s="43"/>
      <c r="BH80" s="43"/>
      <c r="BI80" s="43"/>
      <c r="BJ80" s="43"/>
      <c r="BK80" s="43"/>
      <c r="BL80" s="43"/>
      <c r="BM80" s="43"/>
      <c r="BN80" s="43"/>
      <c r="BO80" s="43"/>
      <c r="BP80" s="43"/>
      <c r="BQ80" s="43"/>
      <c r="BR80" s="43"/>
      <c r="BS80" s="43"/>
      <c r="BT80" s="43"/>
      <c r="BU80" s="98"/>
      <c r="BV80" s="98"/>
      <c r="BW80" s="98"/>
      <c r="BX80" s="98"/>
      <c r="BY80" s="98"/>
      <c r="BZ80" s="98"/>
      <c r="CA80" s="98"/>
      <c r="CB80" s="98"/>
      <c r="CC80" s="98"/>
      <c r="CD80" s="98"/>
      <c r="CE80" s="98"/>
      <c r="CF80" s="98"/>
      <c r="CG80" s="98"/>
    </row>
    <row r="81" spans="1:85" s="13" customFormat="1" ht="22.5" customHeight="1" thickBot="1">
      <c r="A81" s="38">
        <v>73</v>
      </c>
      <c r="B81" s="116" t="s">
        <v>293</v>
      </c>
      <c r="C81" s="90"/>
      <c r="D81" s="47" t="s">
        <v>88</v>
      </c>
      <c r="E81" s="48">
        <v>1</v>
      </c>
      <c r="F81" s="49">
        <v>0</v>
      </c>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v>1</v>
      </c>
      <c r="AQ81" s="86"/>
      <c r="AR81" s="86"/>
      <c r="AS81" s="86"/>
      <c r="AT81" s="86"/>
      <c r="AU81" s="55">
        <f t="shared" si="0"/>
        <v>1</v>
      </c>
      <c r="AV81" s="42">
        <v>62</v>
      </c>
      <c r="AW81" s="79" t="str">
        <f>IFERROR(VLOOKUP(AV81,'Domenii-CNATDCU'!$A$2:$C$87,3,FALSE),"")</f>
        <v>Ştiinţe ale educaţiei</v>
      </c>
      <c r="AX81" s="97"/>
      <c r="AY81" s="99"/>
      <c r="AZ81" s="83"/>
      <c r="BA81" s="43"/>
      <c r="BB81" s="43"/>
      <c r="BC81" s="43"/>
      <c r="BD81" s="43"/>
      <c r="BE81" s="43"/>
      <c r="BF81" s="43"/>
      <c r="BG81" s="43"/>
      <c r="BH81" s="43"/>
      <c r="BI81" s="43"/>
      <c r="BJ81" s="43"/>
      <c r="BK81" s="43"/>
      <c r="BL81" s="43"/>
      <c r="BM81" s="43"/>
      <c r="BN81" s="43"/>
      <c r="BO81" s="43"/>
      <c r="BP81" s="43"/>
      <c r="BQ81" s="43"/>
      <c r="BR81" s="43"/>
      <c r="BS81" s="43"/>
      <c r="BT81" s="43"/>
      <c r="BU81" s="98"/>
      <c r="BV81" s="98"/>
      <c r="BW81" s="98"/>
      <c r="BX81" s="98"/>
      <c r="BY81" s="98"/>
      <c r="BZ81" s="98"/>
      <c r="CA81" s="98"/>
      <c r="CB81" s="98"/>
      <c r="CC81" s="98"/>
      <c r="CD81" s="98"/>
      <c r="CE81" s="98"/>
      <c r="CF81" s="98"/>
      <c r="CG81" s="98"/>
    </row>
    <row r="82" spans="1:85" s="13" customFormat="1" ht="22.5" customHeight="1" thickBot="1">
      <c r="A82" s="38">
        <v>74</v>
      </c>
      <c r="B82" s="118" t="s">
        <v>294</v>
      </c>
      <c r="C82" s="90"/>
      <c r="D82" s="47" t="s">
        <v>89</v>
      </c>
      <c r="E82" s="48">
        <v>1</v>
      </c>
      <c r="F82" s="49">
        <v>0</v>
      </c>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v>1</v>
      </c>
      <c r="AQ82" s="86"/>
      <c r="AR82" s="86"/>
      <c r="AS82" s="86"/>
      <c r="AT82" s="86"/>
      <c r="AU82" s="55">
        <f t="shared" si="0"/>
        <v>1</v>
      </c>
      <c r="AV82" s="42">
        <v>73</v>
      </c>
      <c r="AW82" s="79" t="str">
        <f>IFERROR(VLOOKUP(AV82,'Domenii-CNATDCU'!$A$2:$C$87,3,FALSE),"")</f>
        <v>Teatru şi artele spectacolului</v>
      </c>
      <c r="AX82" s="127" t="s">
        <v>302</v>
      </c>
      <c r="AY82" s="123"/>
      <c r="AZ82" s="124"/>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98"/>
      <c r="CA82" s="98"/>
      <c r="CB82" s="98"/>
      <c r="CC82" s="98"/>
      <c r="CD82" s="98"/>
      <c r="CE82" s="98"/>
      <c r="CF82" s="98"/>
      <c r="CG82" s="98"/>
    </row>
    <row r="83" spans="1:85" s="13" customFormat="1" ht="22.5" customHeight="1" thickTop="1" thickBot="1">
      <c r="A83" s="38">
        <v>75</v>
      </c>
      <c r="B83" s="116" t="s">
        <v>295</v>
      </c>
      <c r="C83" s="90"/>
      <c r="D83" s="47" t="s">
        <v>89</v>
      </c>
      <c r="E83" s="48">
        <v>1</v>
      </c>
      <c r="F83" s="49">
        <v>0</v>
      </c>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v>1</v>
      </c>
      <c r="AQ83" s="86"/>
      <c r="AR83" s="86"/>
      <c r="AS83" s="86"/>
      <c r="AT83" s="86"/>
      <c r="AU83" s="55">
        <f t="shared" si="0"/>
        <v>1</v>
      </c>
      <c r="AV83" s="42">
        <v>73</v>
      </c>
      <c r="AW83" s="79" t="str">
        <f>IFERROR(VLOOKUP(AV83,'Domenii-CNATDCU'!$A$2:$C$87,3,FALSE),"")</f>
        <v>Teatru şi artele spectacolului</v>
      </c>
      <c r="AX83" s="128"/>
      <c r="AY83" s="129"/>
      <c r="AZ83" s="130"/>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98"/>
      <c r="CA83" s="98"/>
      <c r="CB83" s="98"/>
      <c r="CC83" s="98"/>
      <c r="CD83" s="98"/>
      <c r="CE83" s="98"/>
      <c r="CF83" s="98"/>
      <c r="CG83" s="98"/>
    </row>
    <row r="84" spans="1:85" s="13" customFormat="1" ht="22.5" customHeight="1" thickTop="1" thickBot="1">
      <c r="A84" s="38">
        <v>76</v>
      </c>
      <c r="B84" s="118" t="s">
        <v>296</v>
      </c>
      <c r="C84" s="90"/>
      <c r="D84" s="47" t="s">
        <v>89</v>
      </c>
      <c r="E84" s="48">
        <v>1</v>
      </c>
      <c r="F84" s="49">
        <v>0</v>
      </c>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v>1</v>
      </c>
      <c r="AQ84" s="86"/>
      <c r="AR84" s="86"/>
      <c r="AS84" s="86"/>
      <c r="AT84" s="86"/>
      <c r="AU84" s="55">
        <f t="shared" si="0"/>
        <v>1</v>
      </c>
      <c r="AV84" s="42">
        <v>73</v>
      </c>
      <c r="AW84" s="79" t="str">
        <f>IFERROR(VLOOKUP(AV84,'Domenii-CNATDCU'!$A$2:$C$87,3,FALSE),"")</f>
        <v>Teatru şi artele spectacolului</v>
      </c>
      <c r="AX84" s="133">
        <v>1308</v>
      </c>
      <c r="AY84" s="134"/>
      <c r="AZ84" s="135"/>
      <c r="BA84" s="136">
        <v>5</v>
      </c>
      <c r="BB84" s="136"/>
      <c r="BC84" s="136"/>
      <c r="BD84" s="136"/>
      <c r="BE84" s="136"/>
      <c r="BF84" s="136"/>
      <c r="BG84" s="136"/>
      <c r="BH84" s="136"/>
      <c r="BI84" s="136"/>
      <c r="BJ84" s="136">
        <v>1</v>
      </c>
      <c r="BK84" s="136"/>
      <c r="BL84" s="136"/>
      <c r="BM84" s="136"/>
      <c r="BN84" s="136"/>
      <c r="BO84" s="136"/>
      <c r="BP84" s="136"/>
      <c r="BQ84" s="136"/>
      <c r="BR84" s="136"/>
      <c r="BS84" s="136"/>
      <c r="BT84" s="136"/>
      <c r="BU84" s="136"/>
      <c r="BV84" s="136"/>
      <c r="BW84" s="136"/>
      <c r="BX84" s="136"/>
      <c r="BY84" s="136">
        <v>1</v>
      </c>
      <c r="BZ84" s="98"/>
      <c r="CA84" s="98"/>
      <c r="CB84" s="98"/>
      <c r="CC84" s="98"/>
      <c r="CD84" s="98"/>
      <c r="CE84" s="98"/>
      <c r="CF84" s="98"/>
      <c r="CG84" s="98"/>
    </row>
    <row r="85" spans="1:85" s="13" customFormat="1" ht="22.5" customHeight="1" thickTop="1" thickBot="1">
      <c r="A85" s="38">
        <v>77</v>
      </c>
      <c r="B85" s="118" t="s">
        <v>297</v>
      </c>
      <c r="C85" s="90"/>
      <c r="D85" s="47" t="s">
        <v>89</v>
      </c>
      <c r="E85" s="48">
        <v>1</v>
      </c>
      <c r="F85" s="49">
        <v>0</v>
      </c>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v>1</v>
      </c>
      <c r="AQ85" s="86"/>
      <c r="AR85" s="86"/>
      <c r="AS85" s="86"/>
      <c r="AT85" s="86"/>
      <c r="AU85" s="55">
        <f t="shared" si="0"/>
        <v>1</v>
      </c>
      <c r="AV85" s="42">
        <v>73</v>
      </c>
      <c r="AW85" s="79" t="str">
        <f>IFERROR(VLOOKUP(AV85,'Domenii-CNATDCU'!$A$2:$C$87,3,FALSE),"")</f>
        <v>Teatru şi artele spectacolului</v>
      </c>
      <c r="AX85" s="128"/>
      <c r="AY85" s="130"/>
      <c r="AZ85" s="130"/>
      <c r="BA85" s="132"/>
      <c r="BB85" s="132"/>
      <c r="BC85" s="132"/>
      <c r="BD85" s="132"/>
      <c r="BE85" s="132"/>
      <c r="BF85" s="132"/>
      <c r="BG85" s="132"/>
      <c r="BH85" s="132"/>
      <c r="BI85" s="132"/>
      <c r="BJ85" s="132"/>
      <c r="BK85" s="132"/>
      <c r="BL85" s="132"/>
      <c r="BM85" s="132"/>
      <c r="BN85" s="132"/>
      <c r="BO85" s="132"/>
      <c r="BP85" s="132"/>
      <c r="BQ85" s="132"/>
      <c r="BR85" s="132"/>
      <c r="BS85" s="132"/>
      <c r="BT85" s="132"/>
      <c r="BU85" s="132"/>
      <c r="BV85" s="132"/>
      <c r="BW85" s="132"/>
      <c r="BX85" s="132"/>
      <c r="BY85" s="132"/>
      <c r="BZ85" s="98"/>
      <c r="CA85" s="98"/>
      <c r="CB85" s="98"/>
      <c r="CC85" s="98"/>
      <c r="CD85" s="98"/>
      <c r="CE85" s="98"/>
      <c r="CF85" s="98"/>
      <c r="CG85" s="98"/>
    </row>
    <row r="86" spans="1:85" s="7" customFormat="1" ht="15" customHeight="1" thickTop="1" thickBot="1">
      <c r="A86" s="204" t="s">
        <v>94</v>
      </c>
      <c r="B86" s="205"/>
      <c r="C86" s="205"/>
      <c r="D86" s="205"/>
      <c r="E86" s="205"/>
      <c r="F86" s="21">
        <f>COUNTIF(F$9:F$85,"=1")</f>
        <v>6</v>
      </c>
      <c r="G86" s="113">
        <f t="shared" ref="G86:AU86" si="6">SUM(G9:G85)</f>
        <v>0</v>
      </c>
      <c r="H86" s="113">
        <f t="shared" si="6"/>
        <v>0</v>
      </c>
      <c r="I86" s="113">
        <f t="shared" si="6"/>
        <v>0</v>
      </c>
      <c r="J86" s="113">
        <f t="shared" si="6"/>
        <v>0</v>
      </c>
      <c r="K86" s="113">
        <f t="shared" si="6"/>
        <v>0</v>
      </c>
      <c r="L86" s="113">
        <f t="shared" si="6"/>
        <v>0</v>
      </c>
      <c r="M86" s="113">
        <f t="shared" si="6"/>
        <v>0</v>
      </c>
      <c r="N86" s="113">
        <f t="shared" si="6"/>
        <v>0</v>
      </c>
      <c r="O86" s="113">
        <f t="shared" si="6"/>
        <v>0</v>
      </c>
      <c r="P86" s="113">
        <f t="shared" si="6"/>
        <v>0</v>
      </c>
      <c r="Q86" s="113">
        <f t="shared" si="6"/>
        <v>0</v>
      </c>
      <c r="R86" s="113">
        <f t="shared" si="6"/>
        <v>0</v>
      </c>
      <c r="S86" s="113">
        <f t="shared" si="6"/>
        <v>0</v>
      </c>
      <c r="T86" s="113">
        <f t="shared" si="6"/>
        <v>0</v>
      </c>
      <c r="U86" s="113">
        <f t="shared" si="6"/>
        <v>0</v>
      </c>
      <c r="V86" s="113">
        <f t="shared" si="6"/>
        <v>0</v>
      </c>
      <c r="W86" s="113">
        <f t="shared" si="6"/>
        <v>0</v>
      </c>
      <c r="X86" s="113">
        <f t="shared" si="6"/>
        <v>0</v>
      </c>
      <c r="Y86" s="113">
        <f t="shared" si="6"/>
        <v>0</v>
      </c>
      <c r="Z86" s="113">
        <f t="shared" si="6"/>
        <v>0</v>
      </c>
      <c r="AA86" s="113">
        <f t="shared" si="6"/>
        <v>0</v>
      </c>
      <c r="AB86" s="113">
        <f t="shared" si="6"/>
        <v>0</v>
      </c>
      <c r="AC86" s="113">
        <f t="shared" si="6"/>
        <v>0</v>
      </c>
      <c r="AD86" s="113">
        <f t="shared" si="6"/>
        <v>0</v>
      </c>
      <c r="AE86" s="113">
        <f t="shared" si="6"/>
        <v>0</v>
      </c>
      <c r="AF86" s="113">
        <f t="shared" si="6"/>
        <v>0</v>
      </c>
      <c r="AG86" s="113">
        <f t="shared" si="6"/>
        <v>0</v>
      </c>
      <c r="AH86" s="113">
        <f t="shared" si="6"/>
        <v>0</v>
      </c>
      <c r="AI86" s="113">
        <f t="shared" si="6"/>
        <v>0</v>
      </c>
      <c r="AJ86" s="113">
        <f t="shared" si="6"/>
        <v>0</v>
      </c>
      <c r="AK86" s="113">
        <f t="shared" si="6"/>
        <v>0</v>
      </c>
      <c r="AL86" s="113">
        <f t="shared" si="6"/>
        <v>0</v>
      </c>
      <c r="AM86" s="113">
        <f t="shared" si="6"/>
        <v>0</v>
      </c>
      <c r="AN86" s="113">
        <f t="shared" si="6"/>
        <v>2.9299999999999993</v>
      </c>
      <c r="AO86" s="113">
        <f t="shared" si="6"/>
        <v>0</v>
      </c>
      <c r="AP86" s="113">
        <f t="shared" si="6"/>
        <v>55.680000000000007</v>
      </c>
      <c r="AQ86" s="113">
        <f t="shared" si="6"/>
        <v>7.22</v>
      </c>
      <c r="AR86" s="113">
        <f t="shared" si="6"/>
        <v>0</v>
      </c>
      <c r="AS86" s="113">
        <f t="shared" si="6"/>
        <v>11.170000000000002</v>
      </c>
      <c r="AT86" s="113">
        <f t="shared" si="6"/>
        <v>0</v>
      </c>
      <c r="AU86" s="113">
        <f t="shared" si="6"/>
        <v>77</v>
      </c>
      <c r="AV86" s="206"/>
      <c r="AW86" s="206"/>
      <c r="AX86" s="206"/>
      <c r="AY86" s="100">
        <f>SUM(AY9:AY85)</f>
        <v>4</v>
      </c>
      <c r="AZ86" s="207"/>
      <c r="BA86" s="207"/>
      <c r="BB86" s="207"/>
      <c r="BC86" s="207"/>
      <c r="BD86" s="114">
        <f t="shared" ref="BD86:CG86" si="7">SUM(BD9:BD85)</f>
        <v>684</v>
      </c>
      <c r="BE86" s="114">
        <f t="shared" si="7"/>
        <v>0</v>
      </c>
      <c r="BF86" s="114">
        <f t="shared" si="7"/>
        <v>0</v>
      </c>
      <c r="BG86" s="114">
        <f t="shared" si="7"/>
        <v>2</v>
      </c>
      <c r="BH86" s="114">
        <f t="shared" si="7"/>
        <v>0</v>
      </c>
      <c r="BI86" s="114">
        <f t="shared" si="7"/>
        <v>0</v>
      </c>
      <c r="BJ86" s="114">
        <f t="shared" si="7"/>
        <v>1</v>
      </c>
      <c r="BK86" s="114">
        <f t="shared" si="7"/>
        <v>0</v>
      </c>
      <c r="BL86" s="114">
        <f t="shared" si="7"/>
        <v>0</v>
      </c>
      <c r="BM86" s="114">
        <f t="shared" si="7"/>
        <v>0</v>
      </c>
      <c r="BN86" s="114">
        <f t="shared" si="7"/>
        <v>0</v>
      </c>
      <c r="BO86" s="114">
        <f t="shared" si="7"/>
        <v>0</v>
      </c>
      <c r="BP86" s="114">
        <f t="shared" si="7"/>
        <v>0</v>
      </c>
      <c r="BQ86" s="114">
        <f t="shared" si="7"/>
        <v>0</v>
      </c>
      <c r="BR86" s="114">
        <f t="shared" si="7"/>
        <v>0</v>
      </c>
      <c r="BS86" s="114">
        <f t="shared" si="7"/>
        <v>158</v>
      </c>
      <c r="BT86" s="114">
        <f t="shared" si="7"/>
        <v>0</v>
      </c>
      <c r="BU86" s="114">
        <f t="shared" si="7"/>
        <v>0</v>
      </c>
      <c r="BV86" s="114">
        <f t="shared" si="7"/>
        <v>2</v>
      </c>
      <c r="BW86" s="114">
        <f t="shared" si="7"/>
        <v>0</v>
      </c>
      <c r="BX86" s="114">
        <f t="shared" si="7"/>
        <v>0</v>
      </c>
      <c r="BY86" s="114">
        <f t="shared" si="7"/>
        <v>1</v>
      </c>
      <c r="BZ86" s="114">
        <f t="shared" si="7"/>
        <v>0</v>
      </c>
      <c r="CA86" s="114">
        <f t="shared" si="7"/>
        <v>0</v>
      </c>
      <c r="CB86" s="114">
        <f t="shared" si="7"/>
        <v>0</v>
      </c>
      <c r="CC86" s="114">
        <f t="shared" si="7"/>
        <v>0</v>
      </c>
      <c r="CD86" s="114">
        <f t="shared" si="7"/>
        <v>0</v>
      </c>
      <c r="CE86" s="114">
        <f t="shared" si="7"/>
        <v>0</v>
      </c>
      <c r="CF86" s="114">
        <f t="shared" si="7"/>
        <v>0</v>
      </c>
      <c r="CG86" s="114">
        <f t="shared" si="7"/>
        <v>0</v>
      </c>
    </row>
    <row r="87" spans="1:85" s="5" customFormat="1" ht="11.25" customHeight="1">
      <c r="A87" s="190" t="s">
        <v>77</v>
      </c>
      <c r="B87" s="191"/>
      <c r="C87" s="196" t="s">
        <v>78</v>
      </c>
      <c r="D87" s="196"/>
      <c r="E87" s="196"/>
      <c r="F87" s="14">
        <f t="shared" ref="F87:AF87" si="8">SUMIF($D$9:$D$61,"=profesor",F$9:F$61)</f>
        <v>5</v>
      </c>
      <c r="G87" s="14">
        <f t="shared" si="8"/>
        <v>0</v>
      </c>
      <c r="H87" s="14">
        <f t="shared" si="8"/>
        <v>0</v>
      </c>
      <c r="I87" s="14">
        <f t="shared" si="8"/>
        <v>0</v>
      </c>
      <c r="J87" s="14">
        <f t="shared" si="8"/>
        <v>0</v>
      </c>
      <c r="K87" s="14">
        <f t="shared" si="8"/>
        <v>0</v>
      </c>
      <c r="L87" s="14">
        <f t="shared" si="8"/>
        <v>0</v>
      </c>
      <c r="M87" s="14">
        <f t="shared" si="8"/>
        <v>0</v>
      </c>
      <c r="N87" s="14">
        <f t="shared" si="8"/>
        <v>0</v>
      </c>
      <c r="O87" s="14">
        <f t="shared" si="8"/>
        <v>0</v>
      </c>
      <c r="P87" s="14">
        <f t="shared" si="8"/>
        <v>0</v>
      </c>
      <c r="Q87" s="14">
        <f t="shared" si="8"/>
        <v>0</v>
      </c>
      <c r="R87" s="14">
        <f t="shared" si="8"/>
        <v>0</v>
      </c>
      <c r="S87" s="14">
        <f t="shared" si="8"/>
        <v>0</v>
      </c>
      <c r="T87" s="14">
        <f t="shared" si="8"/>
        <v>0</v>
      </c>
      <c r="U87" s="14">
        <f t="shared" si="8"/>
        <v>0</v>
      </c>
      <c r="V87" s="14">
        <f t="shared" si="8"/>
        <v>0</v>
      </c>
      <c r="W87" s="14">
        <f t="shared" si="8"/>
        <v>0</v>
      </c>
      <c r="X87" s="14">
        <f t="shared" si="8"/>
        <v>0</v>
      </c>
      <c r="Y87" s="14">
        <f t="shared" si="8"/>
        <v>0</v>
      </c>
      <c r="Z87" s="14">
        <f t="shared" si="8"/>
        <v>0</v>
      </c>
      <c r="AA87" s="14">
        <f t="shared" si="8"/>
        <v>0</v>
      </c>
      <c r="AB87" s="14">
        <f t="shared" si="8"/>
        <v>0</v>
      </c>
      <c r="AC87" s="14">
        <f t="shared" si="8"/>
        <v>0</v>
      </c>
      <c r="AD87" s="14">
        <f t="shared" si="8"/>
        <v>0</v>
      </c>
      <c r="AE87" s="14">
        <f t="shared" si="8"/>
        <v>0</v>
      </c>
      <c r="AF87" s="14">
        <f t="shared" si="8"/>
        <v>0</v>
      </c>
      <c r="AG87" s="14">
        <f t="shared" ref="AG87:AT87" si="9">SUMIF($D$9:$D$85,"=profesor",AG$9:AG$85)</f>
        <v>0</v>
      </c>
      <c r="AH87" s="14">
        <f t="shared" si="9"/>
        <v>0</v>
      </c>
      <c r="AI87" s="14">
        <f t="shared" si="9"/>
        <v>0</v>
      </c>
      <c r="AJ87" s="14">
        <f t="shared" si="9"/>
        <v>0</v>
      </c>
      <c r="AK87" s="14">
        <f t="shared" si="9"/>
        <v>0</v>
      </c>
      <c r="AL87" s="14">
        <f t="shared" si="9"/>
        <v>0</v>
      </c>
      <c r="AM87" s="14">
        <f t="shared" si="9"/>
        <v>0</v>
      </c>
      <c r="AN87" s="14">
        <f t="shared" si="9"/>
        <v>0.11</v>
      </c>
      <c r="AO87" s="14">
        <f t="shared" si="9"/>
        <v>0</v>
      </c>
      <c r="AP87" s="14">
        <f t="shared" si="9"/>
        <v>14.56</v>
      </c>
      <c r="AQ87" s="14">
        <f t="shared" si="9"/>
        <v>1.28</v>
      </c>
      <c r="AR87" s="14">
        <f t="shared" si="9"/>
        <v>0</v>
      </c>
      <c r="AS87" s="14">
        <f t="shared" si="9"/>
        <v>1.05</v>
      </c>
      <c r="AT87" s="14">
        <f t="shared" si="9"/>
        <v>0</v>
      </c>
      <c r="AU87" s="14">
        <f>SUMIF($D$9:$D$85,"=profesor",AU$9:AU$85)</f>
        <v>17</v>
      </c>
      <c r="AV87" s="15"/>
      <c r="AW87" s="52"/>
      <c r="AX87" s="15"/>
      <c r="AY87" s="15"/>
      <c r="AZ87" s="35"/>
      <c r="BA87" s="15"/>
      <c r="BB87" s="15"/>
      <c r="BC87" s="15"/>
      <c r="BD87" s="15"/>
      <c r="BE87" s="36"/>
      <c r="BF87" s="35"/>
      <c r="BG87" s="35"/>
      <c r="BH87" s="35"/>
      <c r="BI87" s="35"/>
      <c r="BJ87" s="35"/>
      <c r="BK87" s="35"/>
      <c r="BL87" s="35"/>
      <c r="BM87" s="35"/>
      <c r="BN87" s="35"/>
      <c r="BO87" s="35"/>
      <c r="BP87" s="35"/>
      <c r="BQ87" s="35"/>
      <c r="BR87" s="35"/>
      <c r="BS87" s="35"/>
      <c r="BT87" s="35"/>
      <c r="BU87" s="50"/>
      <c r="BV87" s="50"/>
      <c r="BW87" s="50"/>
      <c r="BX87" s="50"/>
      <c r="BY87" s="50"/>
      <c r="BZ87" s="50"/>
      <c r="CA87" s="50"/>
      <c r="CB87" s="50"/>
      <c r="CC87" s="50"/>
      <c r="CD87" s="50"/>
      <c r="CE87" s="50"/>
      <c r="CF87" s="50"/>
      <c r="CG87" s="50"/>
    </row>
    <row r="88" spans="1:85" s="5" customFormat="1" ht="11.25" customHeight="1">
      <c r="A88" s="192"/>
      <c r="B88" s="193"/>
      <c r="C88" s="189" t="s">
        <v>79</v>
      </c>
      <c r="D88" s="189"/>
      <c r="E88" s="189"/>
      <c r="F88" s="11">
        <f t="shared" ref="F88:AG88" si="10">SUMIF($D$9:$D$61,"=conferentiar",F$9:F$61)</f>
        <v>0</v>
      </c>
      <c r="G88" s="11">
        <f t="shared" si="10"/>
        <v>0</v>
      </c>
      <c r="H88" s="11">
        <f t="shared" si="10"/>
        <v>0</v>
      </c>
      <c r="I88" s="11">
        <f t="shared" si="10"/>
        <v>0</v>
      </c>
      <c r="J88" s="11">
        <f t="shared" si="10"/>
        <v>0</v>
      </c>
      <c r="K88" s="11">
        <f t="shared" si="10"/>
        <v>0</v>
      </c>
      <c r="L88" s="11">
        <f t="shared" si="10"/>
        <v>0</v>
      </c>
      <c r="M88" s="11">
        <f t="shared" si="10"/>
        <v>0</v>
      </c>
      <c r="N88" s="11">
        <f t="shared" si="10"/>
        <v>0</v>
      </c>
      <c r="O88" s="11">
        <f t="shared" si="10"/>
        <v>0</v>
      </c>
      <c r="P88" s="11">
        <f t="shared" si="10"/>
        <v>0</v>
      </c>
      <c r="Q88" s="11">
        <f t="shared" si="10"/>
        <v>0</v>
      </c>
      <c r="R88" s="11">
        <f t="shared" si="10"/>
        <v>0</v>
      </c>
      <c r="S88" s="11">
        <f t="shared" si="10"/>
        <v>0</v>
      </c>
      <c r="T88" s="11">
        <f t="shared" si="10"/>
        <v>0</v>
      </c>
      <c r="U88" s="11">
        <f t="shared" si="10"/>
        <v>0</v>
      </c>
      <c r="V88" s="11">
        <f t="shared" si="10"/>
        <v>0</v>
      </c>
      <c r="W88" s="11">
        <f t="shared" si="10"/>
        <v>0</v>
      </c>
      <c r="X88" s="11">
        <f t="shared" si="10"/>
        <v>0</v>
      </c>
      <c r="Y88" s="11">
        <f t="shared" si="10"/>
        <v>0</v>
      </c>
      <c r="Z88" s="11">
        <f t="shared" si="10"/>
        <v>0</v>
      </c>
      <c r="AA88" s="11">
        <f t="shared" si="10"/>
        <v>0</v>
      </c>
      <c r="AB88" s="11">
        <f t="shared" si="10"/>
        <v>0</v>
      </c>
      <c r="AC88" s="11">
        <f t="shared" si="10"/>
        <v>0</v>
      </c>
      <c r="AD88" s="11">
        <f t="shared" si="10"/>
        <v>0</v>
      </c>
      <c r="AE88" s="11">
        <f t="shared" si="10"/>
        <v>0</v>
      </c>
      <c r="AF88" s="11">
        <f t="shared" si="10"/>
        <v>0</v>
      </c>
      <c r="AG88" s="11">
        <f t="shared" si="10"/>
        <v>0</v>
      </c>
      <c r="AH88" s="11">
        <f t="shared" ref="AH88:AT88" si="11">SUMIF($D$9:$D$85,"=conferentiar",AH$9:AH$85)</f>
        <v>0</v>
      </c>
      <c r="AI88" s="11">
        <f t="shared" si="11"/>
        <v>0</v>
      </c>
      <c r="AJ88" s="11">
        <f t="shared" si="11"/>
        <v>0</v>
      </c>
      <c r="AK88" s="11">
        <f t="shared" si="11"/>
        <v>0</v>
      </c>
      <c r="AL88" s="11">
        <f t="shared" si="11"/>
        <v>0</v>
      </c>
      <c r="AM88" s="11">
        <f t="shared" si="11"/>
        <v>0</v>
      </c>
      <c r="AN88" s="11">
        <f t="shared" si="11"/>
        <v>1.1500000000000001</v>
      </c>
      <c r="AO88" s="11">
        <f t="shared" si="11"/>
        <v>0</v>
      </c>
      <c r="AP88" s="11">
        <f t="shared" si="11"/>
        <v>15.020000000000001</v>
      </c>
      <c r="AQ88" s="11">
        <f t="shared" si="11"/>
        <v>0.06</v>
      </c>
      <c r="AR88" s="11">
        <f t="shared" si="11"/>
        <v>0</v>
      </c>
      <c r="AS88" s="11">
        <f t="shared" si="11"/>
        <v>5.77</v>
      </c>
      <c r="AT88" s="11">
        <f t="shared" si="11"/>
        <v>0</v>
      </c>
      <c r="AU88" s="11">
        <f>SUMIF($D$9:$D$85,"=conferentiar",AU$9:AU$85)</f>
        <v>22</v>
      </c>
      <c r="AV88" s="16"/>
      <c r="AW88" s="53"/>
      <c r="AX88" s="16"/>
      <c r="AY88" s="16"/>
      <c r="AZ88" s="36"/>
      <c r="BA88" s="16"/>
      <c r="BB88" s="16"/>
      <c r="BC88" s="16"/>
      <c r="BD88" s="16"/>
      <c r="BE88" s="16"/>
      <c r="BF88" s="36"/>
      <c r="BG88" s="36"/>
      <c r="BH88" s="36"/>
      <c r="BI88" s="36"/>
      <c r="BJ88" s="36"/>
      <c r="BK88" s="36"/>
      <c r="BL88" s="36"/>
      <c r="BM88" s="36"/>
      <c r="BN88" s="36"/>
      <c r="BO88" s="36"/>
      <c r="BP88" s="36"/>
      <c r="BQ88" s="36"/>
      <c r="BR88" s="36"/>
      <c r="BS88" s="36"/>
      <c r="BT88" s="36"/>
      <c r="BU88" s="56"/>
      <c r="BV88" s="50"/>
      <c r="BW88" s="50"/>
      <c r="BX88" s="50"/>
      <c r="BY88" s="50"/>
      <c r="BZ88" s="50"/>
      <c r="CA88" s="50"/>
      <c r="CB88" s="50"/>
      <c r="CC88" s="50"/>
      <c r="CD88" s="50"/>
      <c r="CE88" s="50"/>
      <c r="CF88" s="50"/>
      <c r="CG88" s="50"/>
    </row>
    <row r="89" spans="1:85" s="5" customFormat="1" ht="11.25" customHeight="1">
      <c r="A89" s="192"/>
      <c r="B89" s="193"/>
      <c r="C89" s="189" t="s">
        <v>80</v>
      </c>
      <c r="D89" s="189"/>
      <c r="E89" s="189"/>
      <c r="F89" s="11">
        <f t="shared" ref="F89:AK89" si="12">SUMIF($D$9:$D$61,"=lector/SL",F$9:F$61)</f>
        <v>0</v>
      </c>
      <c r="G89" s="11">
        <f t="shared" si="12"/>
        <v>0</v>
      </c>
      <c r="H89" s="11">
        <f t="shared" si="12"/>
        <v>0</v>
      </c>
      <c r="I89" s="11">
        <f t="shared" si="12"/>
        <v>0</v>
      </c>
      <c r="J89" s="11">
        <f t="shared" si="12"/>
        <v>0</v>
      </c>
      <c r="K89" s="11">
        <f t="shared" si="12"/>
        <v>0</v>
      </c>
      <c r="L89" s="11">
        <f t="shared" si="12"/>
        <v>0</v>
      </c>
      <c r="M89" s="11">
        <f t="shared" si="12"/>
        <v>0</v>
      </c>
      <c r="N89" s="11">
        <f t="shared" si="12"/>
        <v>0</v>
      </c>
      <c r="O89" s="11">
        <f t="shared" si="12"/>
        <v>0</v>
      </c>
      <c r="P89" s="11">
        <f t="shared" si="12"/>
        <v>0</v>
      </c>
      <c r="Q89" s="11">
        <f t="shared" si="12"/>
        <v>0</v>
      </c>
      <c r="R89" s="11">
        <f t="shared" si="12"/>
        <v>0</v>
      </c>
      <c r="S89" s="11">
        <f t="shared" si="12"/>
        <v>0</v>
      </c>
      <c r="T89" s="11">
        <f t="shared" si="12"/>
        <v>0</v>
      </c>
      <c r="U89" s="11">
        <f t="shared" si="12"/>
        <v>0</v>
      </c>
      <c r="V89" s="11">
        <f t="shared" si="12"/>
        <v>0</v>
      </c>
      <c r="W89" s="11">
        <f t="shared" si="12"/>
        <v>0</v>
      </c>
      <c r="X89" s="11">
        <f t="shared" si="12"/>
        <v>0</v>
      </c>
      <c r="Y89" s="11">
        <f t="shared" si="12"/>
        <v>0</v>
      </c>
      <c r="Z89" s="11">
        <f t="shared" si="12"/>
        <v>0</v>
      </c>
      <c r="AA89" s="11">
        <f t="shared" si="12"/>
        <v>0</v>
      </c>
      <c r="AB89" s="11">
        <f t="shared" si="12"/>
        <v>0</v>
      </c>
      <c r="AC89" s="11">
        <f t="shared" si="12"/>
        <v>0</v>
      </c>
      <c r="AD89" s="11">
        <f t="shared" si="12"/>
        <v>0</v>
      </c>
      <c r="AE89" s="11">
        <f t="shared" si="12"/>
        <v>0</v>
      </c>
      <c r="AF89" s="11">
        <f t="shared" si="12"/>
        <v>0</v>
      </c>
      <c r="AG89" s="11">
        <f t="shared" si="12"/>
        <v>0</v>
      </c>
      <c r="AH89" s="11">
        <f t="shared" si="12"/>
        <v>0</v>
      </c>
      <c r="AI89" s="11">
        <f t="shared" si="12"/>
        <v>0</v>
      </c>
      <c r="AJ89" s="11">
        <f t="shared" si="12"/>
        <v>0</v>
      </c>
      <c r="AK89" s="11">
        <f t="shared" si="12"/>
        <v>0</v>
      </c>
      <c r="AL89" s="11">
        <f t="shared" ref="AL89:AT89" si="13">SUMIF($D$9:$D$85,"=lector/SL",AL$9:AL$85)</f>
        <v>0</v>
      </c>
      <c r="AM89" s="11">
        <f t="shared" si="13"/>
        <v>0</v>
      </c>
      <c r="AN89" s="11">
        <f t="shared" si="13"/>
        <v>1.67</v>
      </c>
      <c r="AO89" s="11">
        <f t="shared" si="13"/>
        <v>0</v>
      </c>
      <c r="AP89" s="11">
        <f t="shared" si="13"/>
        <v>22.1</v>
      </c>
      <c r="AQ89" s="11">
        <f t="shared" si="13"/>
        <v>5.8800000000000008</v>
      </c>
      <c r="AR89" s="11">
        <f t="shared" si="13"/>
        <v>0</v>
      </c>
      <c r="AS89" s="11">
        <f t="shared" si="13"/>
        <v>4.3499999999999996</v>
      </c>
      <c r="AT89" s="11">
        <f t="shared" si="13"/>
        <v>0</v>
      </c>
      <c r="AU89" s="11">
        <f>SUMIF($D$9:$D$85,"=lector/SL",AU$9:AU$85)</f>
        <v>34</v>
      </c>
      <c r="AV89" s="16"/>
      <c r="AW89" s="53"/>
      <c r="AX89" s="16"/>
      <c r="AY89" s="16"/>
      <c r="AZ89" s="36"/>
      <c r="BA89" s="16"/>
      <c r="BB89" s="16"/>
      <c r="BC89" s="16"/>
      <c r="BD89" s="16"/>
      <c r="BE89" s="16"/>
      <c r="BF89" s="36"/>
      <c r="BG89" s="36"/>
      <c r="BH89" s="36"/>
      <c r="BI89" s="36"/>
      <c r="BJ89" s="36"/>
      <c r="BK89" s="36"/>
      <c r="BL89" s="36"/>
      <c r="BM89" s="36"/>
      <c r="BN89" s="36"/>
      <c r="BO89" s="36"/>
      <c r="BP89" s="36"/>
      <c r="BQ89" s="36"/>
      <c r="BR89" s="36"/>
      <c r="BS89" s="36"/>
      <c r="BT89" s="36"/>
      <c r="BU89" s="50"/>
      <c r="BV89" s="50"/>
      <c r="BW89" s="50"/>
      <c r="BX89" s="50"/>
      <c r="BY89" s="50"/>
      <c r="BZ89" s="50"/>
      <c r="CA89" s="50"/>
      <c r="CB89" s="50"/>
      <c r="CC89" s="50"/>
      <c r="CD89" s="50"/>
      <c r="CE89" s="50"/>
      <c r="CF89" s="50"/>
      <c r="CG89" s="50"/>
    </row>
    <row r="90" spans="1:85" s="5" customFormat="1" ht="11.25" customHeight="1">
      <c r="A90" s="192"/>
      <c r="B90" s="193"/>
      <c r="C90" s="189" t="s">
        <v>81</v>
      </c>
      <c r="D90" s="189"/>
      <c r="E90" s="189"/>
      <c r="F90" s="11">
        <f t="shared" ref="F90:AU90" si="14">SUMIF($D$9:$D$61,"=asistent",F$9:F$61)</f>
        <v>0</v>
      </c>
      <c r="G90" s="11">
        <f t="shared" si="14"/>
        <v>0</v>
      </c>
      <c r="H90" s="11">
        <f t="shared" si="14"/>
        <v>0</v>
      </c>
      <c r="I90" s="11">
        <f t="shared" si="14"/>
        <v>0</v>
      </c>
      <c r="J90" s="11">
        <f t="shared" si="14"/>
        <v>0</v>
      </c>
      <c r="K90" s="11">
        <f t="shared" si="14"/>
        <v>0</v>
      </c>
      <c r="L90" s="11">
        <f t="shared" si="14"/>
        <v>0</v>
      </c>
      <c r="M90" s="11">
        <f t="shared" si="14"/>
        <v>0</v>
      </c>
      <c r="N90" s="11">
        <f t="shared" si="14"/>
        <v>0</v>
      </c>
      <c r="O90" s="11">
        <f t="shared" si="14"/>
        <v>0</v>
      </c>
      <c r="P90" s="11">
        <f t="shared" si="14"/>
        <v>0</v>
      </c>
      <c r="Q90" s="11">
        <f t="shared" si="14"/>
        <v>0</v>
      </c>
      <c r="R90" s="11">
        <f t="shared" si="14"/>
        <v>0</v>
      </c>
      <c r="S90" s="11">
        <f t="shared" si="14"/>
        <v>0</v>
      </c>
      <c r="T90" s="11">
        <f t="shared" si="14"/>
        <v>0</v>
      </c>
      <c r="U90" s="11">
        <f t="shared" si="14"/>
        <v>0</v>
      </c>
      <c r="V90" s="11">
        <f t="shared" si="14"/>
        <v>0</v>
      </c>
      <c r="W90" s="11">
        <f t="shared" si="14"/>
        <v>0</v>
      </c>
      <c r="X90" s="11">
        <f t="shared" si="14"/>
        <v>0</v>
      </c>
      <c r="Y90" s="11">
        <f t="shared" si="14"/>
        <v>0</v>
      </c>
      <c r="Z90" s="11">
        <f t="shared" si="14"/>
        <v>0</v>
      </c>
      <c r="AA90" s="11">
        <f t="shared" si="14"/>
        <v>0</v>
      </c>
      <c r="AB90" s="11">
        <f t="shared" si="14"/>
        <v>0</v>
      </c>
      <c r="AC90" s="11">
        <f t="shared" si="14"/>
        <v>0</v>
      </c>
      <c r="AD90" s="11">
        <f t="shared" si="14"/>
        <v>0</v>
      </c>
      <c r="AE90" s="11">
        <f t="shared" si="14"/>
        <v>0</v>
      </c>
      <c r="AF90" s="11">
        <f t="shared" si="14"/>
        <v>0</v>
      </c>
      <c r="AG90" s="11">
        <f t="shared" si="14"/>
        <v>0</v>
      </c>
      <c r="AH90" s="11">
        <f t="shared" si="14"/>
        <v>0</v>
      </c>
      <c r="AI90" s="11">
        <f t="shared" si="14"/>
        <v>0</v>
      </c>
      <c r="AJ90" s="11">
        <f t="shared" si="14"/>
        <v>0</v>
      </c>
      <c r="AK90" s="11">
        <f t="shared" si="14"/>
        <v>0</v>
      </c>
      <c r="AL90" s="11">
        <f t="shared" si="14"/>
        <v>0</v>
      </c>
      <c r="AM90" s="11">
        <f t="shared" si="14"/>
        <v>0</v>
      </c>
      <c r="AN90" s="11">
        <f t="shared" si="14"/>
        <v>0</v>
      </c>
      <c r="AO90" s="11">
        <f t="shared" si="14"/>
        <v>0</v>
      </c>
      <c r="AP90" s="11">
        <f t="shared" si="14"/>
        <v>0</v>
      </c>
      <c r="AQ90" s="11">
        <f t="shared" si="14"/>
        <v>0</v>
      </c>
      <c r="AR90" s="11">
        <f t="shared" si="14"/>
        <v>0</v>
      </c>
      <c r="AS90" s="11">
        <f t="shared" si="14"/>
        <v>0</v>
      </c>
      <c r="AT90" s="11">
        <f t="shared" si="14"/>
        <v>0</v>
      </c>
      <c r="AU90" s="11">
        <f t="shared" si="14"/>
        <v>0</v>
      </c>
      <c r="AV90" s="16"/>
      <c r="AW90" s="53"/>
      <c r="AX90" s="16"/>
      <c r="AY90" s="16"/>
      <c r="AZ90" s="36"/>
      <c r="BA90" s="16"/>
      <c r="BB90" s="16"/>
      <c r="BC90" s="16"/>
      <c r="BD90" s="16"/>
      <c r="BE90" s="16"/>
      <c r="BF90" s="36"/>
      <c r="BG90" s="36"/>
      <c r="BH90" s="36"/>
      <c r="BI90" s="36"/>
      <c r="BJ90" s="36"/>
      <c r="BK90" s="36"/>
      <c r="BL90" s="36"/>
      <c r="BM90" s="36"/>
      <c r="BN90" s="36"/>
      <c r="BO90" s="36"/>
      <c r="BP90" s="36"/>
      <c r="BQ90" s="36"/>
      <c r="BR90" s="36"/>
      <c r="BS90" s="36"/>
      <c r="BT90" s="36"/>
      <c r="BU90" s="50"/>
      <c r="BV90" s="50"/>
      <c r="BW90" s="50"/>
      <c r="BX90" s="50"/>
      <c r="BY90" s="50"/>
      <c r="BZ90" s="50"/>
      <c r="CA90" s="50"/>
      <c r="CB90" s="50"/>
      <c r="CC90" s="50"/>
      <c r="CD90" s="50"/>
      <c r="CE90" s="50"/>
      <c r="CF90" s="50"/>
      <c r="CG90" s="50"/>
    </row>
    <row r="91" spans="1:85" s="5" customFormat="1" ht="11.25" customHeight="1">
      <c r="A91" s="192"/>
      <c r="B91" s="193"/>
      <c r="C91" s="189" t="s">
        <v>82</v>
      </c>
      <c r="D91" s="189"/>
      <c r="E91" s="189"/>
      <c r="F91" s="11">
        <f t="shared" ref="F91:AU91" si="15">SUMIF($D$9:$D$61,"=preparator",F$9:F$61)</f>
        <v>0</v>
      </c>
      <c r="G91" s="11">
        <f t="shared" si="15"/>
        <v>0</v>
      </c>
      <c r="H91" s="11">
        <f t="shared" si="15"/>
        <v>0</v>
      </c>
      <c r="I91" s="11">
        <f t="shared" si="15"/>
        <v>0</v>
      </c>
      <c r="J91" s="11">
        <f t="shared" si="15"/>
        <v>0</v>
      </c>
      <c r="K91" s="11">
        <f t="shared" si="15"/>
        <v>0</v>
      </c>
      <c r="L91" s="11">
        <f t="shared" si="15"/>
        <v>0</v>
      </c>
      <c r="M91" s="11">
        <f t="shared" si="15"/>
        <v>0</v>
      </c>
      <c r="N91" s="11">
        <f t="shared" si="15"/>
        <v>0</v>
      </c>
      <c r="O91" s="11">
        <f t="shared" si="15"/>
        <v>0</v>
      </c>
      <c r="P91" s="11">
        <f t="shared" si="15"/>
        <v>0</v>
      </c>
      <c r="Q91" s="11">
        <f t="shared" si="15"/>
        <v>0</v>
      </c>
      <c r="R91" s="11">
        <f t="shared" si="15"/>
        <v>0</v>
      </c>
      <c r="S91" s="11">
        <f t="shared" si="15"/>
        <v>0</v>
      </c>
      <c r="T91" s="11">
        <f t="shared" si="15"/>
        <v>0</v>
      </c>
      <c r="U91" s="11">
        <f t="shared" si="15"/>
        <v>0</v>
      </c>
      <c r="V91" s="11">
        <f t="shared" si="15"/>
        <v>0</v>
      </c>
      <c r="W91" s="11">
        <f t="shared" si="15"/>
        <v>0</v>
      </c>
      <c r="X91" s="11">
        <f t="shared" si="15"/>
        <v>0</v>
      </c>
      <c r="Y91" s="11">
        <f t="shared" si="15"/>
        <v>0</v>
      </c>
      <c r="Z91" s="11">
        <f t="shared" si="15"/>
        <v>0</v>
      </c>
      <c r="AA91" s="11">
        <f t="shared" si="15"/>
        <v>0</v>
      </c>
      <c r="AB91" s="11">
        <f t="shared" si="15"/>
        <v>0</v>
      </c>
      <c r="AC91" s="11">
        <f t="shared" si="15"/>
        <v>0</v>
      </c>
      <c r="AD91" s="11">
        <f t="shared" si="15"/>
        <v>0</v>
      </c>
      <c r="AE91" s="11">
        <f t="shared" si="15"/>
        <v>0</v>
      </c>
      <c r="AF91" s="11">
        <f t="shared" si="15"/>
        <v>0</v>
      </c>
      <c r="AG91" s="11">
        <f t="shared" si="15"/>
        <v>0</v>
      </c>
      <c r="AH91" s="11">
        <f t="shared" si="15"/>
        <v>0</v>
      </c>
      <c r="AI91" s="11">
        <f t="shared" si="15"/>
        <v>0</v>
      </c>
      <c r="AJ91" s="11">
        <f t="shared" si="15"/>
        <v>0</v>
      </c>
      <c r="AK91" s="11">
        <f t="shared" si="15"/>
        <v>0</v>
      </c>
      <c r="AL91" s="11">
        <f t="shared" si="15"/>
        <v>0</v>
      </c>
      <c r="AM91" s="11">
        <f t="shared" si="15"/>
        <v>0</v>
      </c>
      <c r="AN91" s="11">
        <f t="shared" si="15"/>
        <v>0</v>
      </c>
      <c r="AO91" s="11">
        <f t="shared" si="15"/>
        <v>0</v>
      </c>
      <c r="AP91" s="11">
        <f t="shared" si="15"/>
        <v>0</v>
      </c>
      <c r="AQ91" s="11">
        <f t="shared" si="15"/>
        <v>0</v>
      </c>
      <c r="AR91" s="11">
        <f t="shared" si="15"/>
        <v>0</v>
      </c>
      <c r="AS91" s="11">
        <f t="shared" si="15"/>
        <v>0</v>
      </c>
      <c r="AT91" s="11">
        <f t="shared" si="15"/>
        <v>0</v>
      </c>
      <c r="AU91" s="11">
        <f t="shared" si="15"/>
        <v>0</v>
      </c>
      <c r="AV91" s="16"/>
      <c r="AW91" s="53"/>
      <c r="AX91" s="16"/>
      <c r="AY91" s="16"/>
      <c r="AZ91" s="36"/>
      <c r="BA91" s="16"/>
      <c r="BB91" s="16"/>
      <c r="BC91" s="16"/>
      <c r="BD91" s="16"/>
      <c r="BE91" s="16"/>
      <c r="BF91" s="36"/>
      <c r="BG91" s="36"/>
      <c r="BH91" s="36"/>
      <c r="BI91" s="36"/>
      <c r="BJ91" s="36"/>
      <c r="BK91" s="36"/>
      <c r="BL91" s="36"/>
      <c r="BM91" s="36"/>
      <c r="BN91" s="36"/>
      <c r="BO91" s="36"/>
      <c r="BP91" s="36"/>
      <c r="BQ91" s="36"/>
      <c r="BR91" s="36"/>
      <c r="BS91" s="36"/>
      <c r="BT91" s="36"/>
      <c r="BU91" s="50"/>
      <c r="BV91" s="50"/>
      <c r="BW91" s="50"/>
      <c r="BX91" s="50"/>
      <c r="BY91" s="50"/>
      <c r="BZ91" s="50"/>
      <c r="CA91" s="50"/>
      <c r="CB91" s="50"/>
      <c r="CC91" s="50"/>
      <c r="CD91" s="50"/>
      <c r="CE91" s="50"/>
      <c r="CF91" s="50"/>
      <c r="CG91" s="50"/>
    </row>
    <row r="92" spans="1:85" s="5" customFormat="1" ht="11.25" customHeight="1">
      <c r="A92" s="192"/>
      <c r="B92" s="193"/>
      <c r="C92" s="189" t="s">
        <v>64</v>
      </c>
      <c r="D92" s="189"/>
      <c r="E92" s="189"/>
      <c r="F92" s="11">
        <f t="shared" ref="F92:AU92" si="16">SUMIF($D$9:$D$61,"=CS I",F$9:F$61)</f>
        <v>0</v>
      </c>
      <c r="G92" s="11">
        <f t="shared" si="16"/>
        <v>0</v>
      </c>
      <c r="H92" s="11">
        <f t="shared" si="16"/>
        <v>0</v>
      </c>
      <c r="I92" s="11">
        <f t="shared" si="16"/>
        <v>0</v>
      </c>
      <c r="J92" s="11">
        <f t="shared" si="16"/>
        <v>0</v>
      </c>
      <c r="K92" s="11">
        <f t="shared" si="16"/>
        <v>0</v>
      </c>
      <c r="L92" s="11">
        <f t="shared" si="16"/>
        <v>0</v>
      </c>
      <c r="M92" s="11">
        <f t="shared" si="16"/>
        <v>0</v>
      </c>
      <c r="N92" s="11">
        <f t="shared" si="16"/>
        <v>0</v>
      </c>
      <c r="O92" s="11">
        <f t="shared" si="16"/>
        <v>0</v>
      </c>
      <c r="P92" s="11">
        <f t="shared" si="16"/>
        <v>0</v>
      </c>
      <c r="Q92" s="11">
        <f t="shared" si="16"/>
        <v>0</v>
      </c>
      <c r="R92" s="11">
        <f t="shared" si="16"/>
        <v>0</v>
      </c>
      <c r="S92" s="11">
        <f t="shared" si="16"/>
        <v>0</v>
      </c>
      <c r="T92" s="11">
        <f t="shared" si="16"/>
        <v>0</v>
      </c>
      <c r="U92" s="11">
        <f t="shared" si="16"/>
        <v>0</v>
      </c>
      <c r="V92" s="11">
        <f t="shared" si="16"/>
        <v>0</v>
      </c>
      <c r="W92" s="11">
        <f t="shared" si="16"/>
        <v>0</v>
      </c>
      <c r="X92" s="11">
        <f t="shared" si="16"/>
        <v>0</v>
      </c>
      <c r="Y92" s="11">
        <f t="shared" si="16"/>
        <v>0</v>
      </c>
      <c r="Z92" s="11">
        <f t="shared" si="16"/>
        <v>0</v>
      </c>
      <c r="AA92" s="11">
        <f t="shared" si="16"/>
        <v>0</v>
      </c>
      <c r="AB92" s="11">
        <f t="shared" si="16"/>
        <v>0</v>
      </c>
      <c r="AC92" s="11">
        <f t="shared" si="16"/>
        <v>0</v>
      </c>
      <c r="AD92" s="11">
        <f t="shared" si="16"/>
        <v>0</v>
      </c>
      <c r="AE92" s="11">
        <f t="shared" si="16"/>
        <v>0</v>
      </c>
      <c r="AF92" s="11">
        <f t="shared" si="16"/>
        <v>0</v>
      </c>
      <c r="AG92" s="11">
        <f t="shared" si="16"/>
        <v>0</v>
      </c>
      <c r="AH92" s="11">
        <f t="shared" si="16"/>
        <v>0</v>
      </c>
      <c r="AI92" s="11">
        <f t="shared" si="16"/>
        <v>0</v>
      </c>
      <c r="AJ92" s="11">
        <f t="shared" si="16"/>
        <v>0</v>
      </c>
      <c r="AK92" s="11">
        <f t="shared" si="16"/>
        <v>0</v>
      </c>
      <c r="AL92" s="11">
        <f t="shared" si="16"/>
        <v>0</v>
      </c>
      <c r="AM92" s="11">
        <f t="shared" si="16"/>
        <v>0</v>
      </c>
      <c r="AN92" s="11">
        <f t="shared" si="16"/>
        <v>0</v>
      </c>
      <c r="AO92" s="11">
        <f t="shared" si="16"/>
        <v>0</v>
      </c>
      <c r="AP92" s="11">
        <f t="shared" si="16"/>
        <v>0</v>
      </c>
      <c r="AQ92" s="11">
        <f t="shared" si="16"/>
        <v>0</v>
      </c>
      <c r="AR92" s="11">
        <f t="shared" si="16"/>
        <v>0</v>
      </c>
      <c r="AS92" s="11">
        <f t="shared" si="16"/>
        <v>0</v>
      </c>
      <c r="AT92" s="11">
        <f t="shared" si="16"/>
        <v>0</v>
      </c>
      <c r="AU92" s="11">
        <f t="shared" si="16"/>
        <v>0</v>
      </c>
      <c r="AV92" s="16"/>
      <c r="AW92" s="53"/>
      <c r="AX92" s="16"/>
      <c r="AY92" s="16"/>
      <c r="AZ92" s="36"/>
      <c r="BA92" s="16"/>
      <c r="BB92" s="16"/>
      <c r="BC92" s="16"/>
      <c r="BD92" s="16"/>
      <c r="BE92" s="16"/>
      <c r="BF92" s="36"/>
      <c r="BG92" s="36"/>
      <c r="BH92" s="36"/>
      <c r="BI92" s="36"/>
      <c r="BJ92" s="36"/>
      <c r="BK92" s="36"/>
      <c r="BL92" s="36"/>
      <c r="BM92" s="36"/>
      <c r="BN92" s="36"/>
      <c r="BO92" s="36"/>
      <c r="BP92" s="36"/>
      <c r="BQ92" s="36"/>
      <c r="BR92" s="36"/>
      <c r="BS92" s="36"/>
      <c r="BT92" s="36"/>
      <c r="BU92" s="50"/>
      <c r="BV92" s="50"/>
      <c r="BW92" s="50"/>
      <c r="BX92" s="50"/>
      <c r="BY92" s="50"/>
      <c r="BZ92" s="50"/>
      <c r="CA92" s="50"/>
      <c r="CB92" s="50"/>
      <c r="CC92" s="50"/>
      <c r="CD92" s="50"/>
      <c r="CE92" s="50"/>
      <c r="CF92" s="50"/>
      <c r="CG92" s="50"/>
    </row>
    <row r="93" spans="1:85" s="5" customFormat="1" ht="11.25" customHeight="1">
      <c r="A93" s="192"/>
      <c r="B93" s="193"/>
      <c r="C93" s="189" t="s">
        <v>65</v>
      </c>
      <c r="D93" s="189"/>
      <c r="E93" s="189"/>
      <c r="F93" s="11">
        <f t="shared" ref="F93:AU93" si="17">SUMIF($D$9:$D$61,"=CS II",F$9:F$61)</f>
        <v>0</v>
      </c>
      <c r="G93" s="11">
        <f t="shared" si="17"/>
        <v>0</v>
      </c>
      <c r="H93" s="11">
        <f t="shared" si="17"/>
        <v>0</v>
      </c>
      <c r="I93" s="11">
        <f t="shared" si="17"/>
        <v>0</v>
      </c>
      <c r="J93" s="11">
        <f t="shared" si="17"/>
        <v>0</v>
      </c>
      <c r="K93" s="11">
        <f t="shared" si="17"/>
        <v>0</v>
      </c>
      <c r="L93" s="11">
        <f t="shared" si="17"/>
        <v>0</v>
      </c>
      <c r="M93" s="11">
        <f t="shared" si="17"/>
        <v>0</v>
      </c>
      <c r="N93" s="11">
        <f t="shared" si="17"/>
        <v>0</v>
      </c>
      <c r="O93" s="11">
        <f t="shared" si="17"/>
        <v>0</v>
      </c>
      <c r="P93" s="11">
        <f t="shared" si="17"/>
        <v>0</v>
      </c>
      <c r="Q93" s="11">
        <f t="shared" si="17"/>
        <v>0</v>
      </c>
      <c r="R93" s="11">
        <f t="shared" si="17"/>
        <v>0</v>
      </c>
      <c r="S93" s="11">
        <f t="shared" si="17"/>
        <v>0</v>
      </c>
      <c r="T93" s="11">
        <f t="shared" si="17"/>
        <v>0</v>
      </c>
      <c r="U93" s="11">
        <f t="shared" si="17"/>
        <v>0</v>
      </c>
      <c r="V93" s="11">
        <f t="shared" si="17"/>
        <v>0</v>
      </c>
      <c r="W93" s="11">
        <f t="shared" si="17"/>
        <v>0</v>
      </c>
      <c r="X93" s="11">
        <f t="shared" si="17"/>
        <v>0</v>
      </c>
      <c r="Y93" s="11">
        <f t="shared" si="17"/>
        <v>0</v>
      </c>
      <c r="Z93" s="11">
        <f t="shared" si="17"/>
        <v>0</v>
      </c>
      <c r="AA93" s="11">
        <f t="shared" si="17"/>
        <v>0</v>
      </c>
      <c r="AB93" s="11">
        <f t="shared" si="17"/>
        <v>0</v>
      </c>
      <c r="AC93" s="11">
        <f t="shared" si="17"/>
        <v>0</v>
      </c>
      <c r="AD93" s="11">
        <f t="shared" si="17"/>
        <v>0</v>
      </c>
      <c r="AE93" s="11">
        <f t="shared" si="17"/>
        <v>0</v>
      </c>
      <c r="AF93" s="11">
        <f t="shared" si="17"/>
        <v>0</v>
      </c>
      <c r="AG93" s="11">
        <f t="shared" si="17"/>
        <v>0</v>
      </c>
      <c r="AH93" s="11">
        <f t="shared" si="17"/>
        <v>0</v>
      </c>
      <c r="AI93" s="11">
        <f t="shared" si="17"/>
        <v>0</v>
      </c>
      <c r="AJ93" s="11">
        <f t="shared" si="17"/>
        <v>0</v>
      </c>
      <c r="AK93" s="11">
        <f t="shared" si="17"/>
        <v>0</v>
      </c>
      <c r="AL93" s="11">
        <f t="shared" si="17"/>
        <v>0</v>
      </c>
      <c r="AM93" s="11">
        <f t="shared" si="17"/>
        <v>0</v>
      </c>
      <c r="AN93" s="11">
        <f t="shared" si="17"/>
        <v>0</v>
      </c>
      <c r="AO93" s="11">
        <f t="shared" si="17"/>
        <v>0</v>
      </c>
      <c r="AP93" s="11">
        <f t="shared" si="17"/>
        <v>0</v>
      </c>
      <c r="AQ93" s="11">
        <f t="shared" si="17"/>
        <v>0</v>
      </c>
      <c r="AR93" s="11">
        <f t="shared" si="17"/>
        <v>0</v>
      </c>
      <c r="AS93" s="11">
        <f t="shared" si="17"/>
        <v>0</v>
      </c>
      <c r="AT93" s="11">
        <f t="shared" si="17"/>
        <v>0</v>
      </c>
      <c r="AU93" s="11">
        <f t="shared" si="17"/>
        <v>0</v>
      </c>
      <c r="AV93" s="16"/>
      <c r="AW93" s="53"/>
      <c r="AX93" s="16"/>
      <c r="AY93" s="16"/>
      <c r="AZ93" s="36"/>
      <c r="BA93" s="16"/>
      <c r="BB93" s="16"/>
      <c r="BC93" s="16"/>
      <c r="BD93" s="16"/>
      <c r="BE93" s="16"/>
      <c r="BF93" s="36"/>
      <c r="BG93" s="36"/>
      <c r="BH93" s="36"/>
      <c r="BI93" s="36"/>
      <c r="BJ93" s="36"/>
      <c r="BK93" s="36"/>
      <c r="BL93" s="36"/>
      <c r="BM93" s="36"/>
      <c r="BN93" s="36"/>
      <c r="BO93" s="36"/>
      <c r="BP93" s="36"/>
      <c r="BQ93" s="36"/>
      <c r="BR93" s="36"/>
      <c r="BS93" s="36"/>
      <c r="BT93" s="36"/>
      <c r="BU93" s="50"/>
      <c r="BV93" s="50"/>
      <c r="BW93" s="50"/>
      <c r="BX93" s="50"/>
      <c r="BY93" s="50"/>
      <c r="BZ93" s="50"/>
      <c r="CA93" s="50"/>
      <c r="CB93" s="50"/>
      <c r="CC93" s="50"/>
      <c r="CD93" s="50"/>
      <c r="CE93" s="50"/>
      <c r="CF93" s="50"/>
      <c r="CG93" s="50"/>
    </row>
    <row r="94" spans="1:85" s="5" customFormat="1" ht="11.25" customHeight="1">
      <c r="A94" s="192"/>
      <c r="B94" s="193"/>
      <c r="C94" s="189" t="s">
        <v>66</v>
      </c>
      <c r="D94" s="189"/>
      <c r="E94" s="189"/>
      <c r="F94" s="11">
        <f t="shared" ref="F94:AU94" si="18">SUMIF($D$9:$D$61,"=CS III",F$9:F$61)</f>
        <v>0</v>
      </c>
      <c r="G94" s="11">
        <f t="shared" si="18"/>
        <v>0</v>
      </c>
      <c r="H94" s="11">
        <f t="shared" si="18"/>
        <v>0</v>
      </c>
      <c r="I94" s="11">
        <f t="shared" si="18"/>
        <v>0</v>
      </c>
      <c r="J94" s="11">
        <f t="shared" si="18"/>
        <v>0</v>
      </c>
      <c r="K94" s="11">
        <f t="shared" si="18"/>
        <v>0</v>
      </c>
      <c r="L94" s="11">
        <f t="shared" si="18"/>
        <v>0</v>
      </c>
      <c r="M94" s="11">
        <f t="shared" si="18"/>
        <v>0</v>
      </c>
      <c r="N94" s="11">
        <f t="shared" si="18"/>
        <v>0</v>
      </c>
      <c r="O94" s="11">
        <f t="shared" si="18"/>
        <v>0</v>
      </c>
      <c r="P94" s="11">
        <f t="shared" si="18"/>
        <v>0</v>
      </c>
      <c r="Q94" s="11">
        <f t="shared" si="18"/>
        <v>0</v>
      </c>
      <c r="R94" s="11">
        <f t="shared" si="18"/>
        <v>0</v>
      </c>
      <c r="S94" s="11">
        <f t="shared" si="18"/>
        <v>0</v>
      </c>
      <c r="T94" s="11">
        <f t="shared" si="18"/>
        <v>0</v>
      </c>
      <c r="U94" s="11">
        <f t="shared" si="18"/>
        <v>0</v>
      </c>
      <c r="V94" s="11">
        <f t="shared" si="18"/>
        <v>0</v>
      </c>
      <c r="W94" s="11">
        <f t="shared" si="18"/>
        <v>0</v>
      </c>
      <c r="X94" s="11">
        <f t="shared" si="18"/>
        <v>0</v>
      </c>
      <c r="Y94" s="11">
        <f t="shared" si="18"/>
        <v>0</v>
      </c>
      <c r="Z94" s="11">
        <f t="shared" si="18"/>
        <v>0</v>
      </c>
      <c r="AA94" s="11">
        <f t="shared" si="18"/>
        <v>0</v>
      </c>
      <c r="AB94" s="11">
        <f t="shared" si="18"/>
        <v>0</v>
      </c>
      <c r="AC94" s="11">
        <f t="shared" si="18"/>
        <v>0</v>
      </c>
      <c r="AD94" s="11">
        <f t="shared" si="18"/>
        <v>0</v>
      </c>
      <c r="AE94" s="11">
        <f t="shared" si="18"/>
        <v>0</v>
      </c>
      <c r="AF94" s="11">
        <f t="shared" si="18"/>
        <v>0</v>
      </c>
      <c r="AG94" s="11">
        <f t="shared" si="18"/>
        <v>0</v>
      </c>
      <c r="AH94" s="11">
        <f t="shared" si="18"/>
        <v>0</v>
      </c>
      <c r="AI94" s="11">
        <f t="shared" si="18"/>
        <v>0</v>
      </c>
      <c r="AJ94" s="11">
        <f t="shared" si="18"/>
        <v>0</v>
      </c>
      <c r="AK94" s="11">
        <f t="shared" si="18"/>
        <v>0</v>
      </c>
      <c r="AL94" s="11">
        <f t="shared" si="18"/>
        <v>0</v>
      </c>
      <c r="AM94" s="11">
        <f t="shared" si="18"/>
        <v>0</v>
      </c>
      <c r="AN94" s="11">
        <f t="shared" si="18"/>
        <v>0</v>
      </c>
      <c r="AO94" s="11">
        <f t="shared" si="18"/>
        <v>0</v>
      </c>
      <c r="AP94" s="11">
        <f t="shared" si="18"/>
        <v>0</v>
      </c>
      <c r="AQ94" s="11">
        <f t="shared" si="18"/>
        <v>0</v>
      </c>
      <c r="AR94" s="11">
        <f t="shared" si="18"/>
        <v>0</v>
      </c>
      <c r="AS94" s="11">
        <f t="shared" si="18"/>
        <v>0</v>
      </c>
      <c r="AT94" s="11">
        <f t="shared" si="18"/>
        <v>0</v>
      </c>
      <c r="AU94" s="11">
        <f t="shared" si="18"/>
        <v>0</v>
      </c>
      <c r="AV94" s="16"/>
      <c r="AW94" s="53"/>
      <c r="AX94" s="16"/>
      <c r="AY94" s="16"/>
      <c r="AZ94" s="36"/>
      <c r="BA94" s="16"/>
      <c r="BB94" s="16"/>
      <c r="BC94" s="16"/>
      <c r="BD94" s="16"/>
      <c r="BE94" s="16"/>
      <c r="BF94" s="36"/>
      <c r="BG94" s="36"/>
      <c r="BH94" s="36"/>
      <c r="BI94" s="36"/>
      <c r="BJ94" s="36"/>
      <c r="BK94" s="36"/>
      <c r="BL94" s="36"/>
      <c r="BM94" s="36"/>
      <c r="BN94" s="36"/>
      <c r="BO94" s="36"/>
      <c r="BP94" s="36"/>
      <c r="BQ94" s="36"/>
      <c r="BR94" s="36"/>
      <c r="BS94" s="36"/>
      <c r="BT94" s="36"/>
      <c r="BU94" s="50"/>
      <c r="BV94" s="50"/>
      <c r="BW94" s="50"/>
      <c r="BX94" s="50"/>
      <c r="BY94" s="50"/>
      <c r="BZ94" s="50"/>
      <c r="CA94" s="50"/>
      <c r="CB94" s="50"/>
      <c r="CC94" s="50"/>
      <c r="CD94" s="50"/>
      <c r="CE94" s="50"/>
      <c r="CF94" s="50"/>
      <c r="CG94" s="50"/>
    </row>
    <row r="95" spans="1:85" s="5" customFormat="1" ht="11.25" customHeight="1">
      <c r="A95" s="192"/>
      <c r="B95" s="193"/>
      <c r="C95" s="189" t="s">
        <v>83</v>
      </c>
      <c r="D95" s="189"/>
      <c r="E95" s="189"/>
      <c r="F95" s="11">
        <f t="shared" ref="F95:AU95" si="19">SUMIF($D$9:$D$61,"=Cercetator",F$9:F$61)</f>
        <v>0</v>
      </c>
      <c r="G95" s="11">
        <f t="shared" si="19"/>
        <v>0</v>
      </c>
      <c r="H95" s="11">
        <f t="shared" si="19"/>
        <v>0</v>
      </c>
      <c r="I95" s="11">
        <f t="shared" si="19"/>
        <v>0</v>
      </c>
      <c r="J95" s="11">
        <f t="shared" si="19"/>
        <v>0</v>
      </c>
      <c r="K95" s="11">
        <f t="shared" si="19"/>
        <v>0</v>
      </c>
      <c r="L95" s="11">
        <f t="shared" si="19"/>
        <v>0</v>
      </c>
      <c r="M95" s="11">
        <f t="shared" si="19"/>
        <v>0</v>
      </c>
      <c r="N95" s="11">
        <f t="shared" si="19"/>
        <v>0</v>
      </c>
      <c r="O95" s="11">
        <f t="shared" si="19"/>
        <v>0</v>
      </c>
      <c r="P95" s="11">
        <f t="shared" si="19"/>
        <v>0</v>
      </c>
      <c r="Q95" s="11">
        <f t="shared" si="19"/>
        <v>0</v>
      </c>
      <c r="R95" s="11">
        <f t="shared" si="19"/>
        <v>0</v>
      </c>
      <c r="S95" s="11">
        <f t="shared" si="19"/>
        <v>0</v>
      </c>
      <c r="T95" s="11">
        <f t="shared" si="19"/>
        <v>0</v>
      </c>
      <c r="U95" s="11">
        <f t="shared" si="19"/>
        <v>0</v>
      </c>
      <c r="V95" s="11">
        <f t="shared" si="19"/>
        <v>0</v>
      </c>
      <c r="W95" s="11">
        <f t="shared" si="19"/>
        <v>0</v>
      </c>
      <c r="X95" s="11">
        <f t="shared" si="19"/>
        <v>0</v>
      </c>
      <c r="Y95" s="11">
        <f t="shared" si="19"/>
        <v>0</v>
      </c>
      <c r="Z95" s="11">
        <f t="shared" si="19"/>
        <v>0</v>
      </c>
      <c r="AA95" s="11">
        <f t="shared" si="19"/>
        <v>0</v>
      </c>
      <c r="AB95" s="11">
        <f t="shared" si="19"/>
        <v>0</v>
      </c>
      <c r="AC95" s="11">
        <f t="shared" si="19"/>
        <v>0</v>
      </c>
      <c r="AD95" s="11">
        <f t="shared" si="19"/>
        <v>0</v>
      </c>
      <c r="AE95" s="11">
        <f t="shared" si="19"/>
        <v>0</v>
      </c>
      <c r="AF95" s="11">
        <f t="shared" si="19"/>
        <v>0</v>
      </c>
      <c r="AG95" s="11">
        <f t="shared" si="19"/>
        <v>0</v>
      </c>
      <c r="AH95" s="11">
        <f t="shared" si="19"/>
        <v>0</v>
      </c>
      <c r="AI95" s="11">
        <f t="shared" si="19"/>
        <v>0</v>
      </c>
      <c r="AJ95" s="11">
        <f t="shared" si="19"/>
        <v>0</v>
      </c>
      <c r="AK95" s="11">
        <f t="shared" si="19"/>
        <v>0</v>
      </c>
      <c r="AL95" s="11">
        <f t="shared" si="19"/>
        <v>0</v>
      </c>
      <c r="AM95" s="11">
        <f t="shared" si="19"/>
        <v>0</v>
      </c>
      <c r="AN95" s="11">
        <f t="shared" si="19"/>
        <v>0</v>
      </c>
      <c r="AO95" s="11">
        <f t="shared" si="19"/>
        <v>0</v>
      </c>
      <c r="AP95" s="11">
        <f t="shared" si="19"/>
        <v>0</v>
      </c>
      <c r="AQ95" s="11">
        <f t="shared" si="19"/>
        <v>0</v>
      </c>
      <c r="AR95" s="11">
        <f t="shared" si="19"/>
        <v>0</v>
      </c>
      <c r="AS95" s="11">
        <f t="shared" si="19"/>
        <v>0</v>
      </c>
      <c r="AT95" s="11">
        <f t="shared" si="19"/>
        <v>0</v>
      </c>
      <c r="AU95" s="11">
        <f t="shared" si="19"/>
        <v>0</v>
      </c>
      <c r="AV95" s="16"/>
      <c r="AW95" s="53"/>
      <c r="AX95" s="16"/>
      <c r="AY95" s="16"/>
      <c r="AZ95" s="36"/>
      <c r="BA95" s="16"/>
      <c r="BB95" s="16"/>
      <c r="BC95" s="16"/>
      <c r="BD95" s="16"/>
      <c r="BE95" s="16"/>
      <c r="BF95" s="36"/>
      <c r="BG95" s="36"/>
      <c r="BH95" s="36"/>
      <c r="BI95" s="36"/>
      <c r="BJ95" s="36"/>
      <c r="BK95" s="36"/>
      <c r="BL95" s="36"/>
      <c r="BM95" s="36"/>
      <c r="BN95" s="36"/>
      <c r="BO95" s="36"/>
      <c r="BP95" s="36"/>
      <c r="BQ95" s="36"/>
      <c r="BR95" s="36"/>
      <c r="BS95" s="36"/>
      <c r="BT95" s="36"/>
      <c r="BU95" s="50"/>
      <c r="BV95" s="50"/>
      <c r="BW95" s="50"/>
      <c r="BX95" s="50"/>
      <c r="BY95" s="50"/>
      <c r="BZ95" s="50"/>
      <c r="CA95" s="50"/>
      <c r="CB95" s="50"/>
      <c r="CC95" s="50"/>
      <c r="CD95" s="50"/>
      <c r="CE95" s="50"/>
      <c r="CF95" s="50"/>
      <c r="CG95" s="50"/>
    </row>
    <row r="96" spans="1:85" s="5" customFormat="1" ht="10.5" customHeight="1">
      <c r="A96" s="194"/>
      <c r="B96" s="195"/>
      <c r="C96" s="189" t="s">
        <v>68</v>
      </c>
      <c r="D96" s="189"/>
      <c r="E96" s="189"/>
      <c r="F96" s="11">
        <f t="shared" ref="F96:AU96" si="20">SUMIF($D$9:$D$61,"=asistent cercetare",F$9:F$61)</f>
        <v>0</v>
      </c>
      <c r="G96" s="11">
        <f t="shared" si="20"/>
        <v>0</v>
      </c>
      <c r="H96" s="11">
        <f t="shared" si="20"/>
        <v>0</v>
      </c>
      <c r="I96" s="11">
        <f t="shared" si="20"/>
        <v>0</v>
      </c>
      <c r="J96" s="11">
        <f t="shared" si="20"/>
        <v>0</v>
      </c>
      <c r="K96" s="11">
        <f t="shared" si="20"/>
        <v>0</v>
      </c>
      <c r="L96" s="11">
        <f t="shared" si="20"/>
        <v>0</v>
      </c>
      <c r="M96" s="11">
        <f t="shared" si="20"/>
        <v>0</v>
      </c>
      <c r="N96" s="11">
        <f t="shared" si="20"/>
        <v>0</v>
      </c>
      <c r="O96" s="11">
        <f t="shared" si="20"/>
        <v>0</v>
      </c>
      <c r="P96" s="11">
        <f t="shared" si="20"/>
        <v>0</v>
      </c>
      <c r="Q96" s="11">
        <f t="shared" si="20"/>
        <v>0</v>
      </c>
      <c r="R96" s="11">
        <f t="shared" si="20"/>
        <v>0</v>
      </c>
      <c r="S96" s="11">
        <f t="shared" si="20"/>
        <v>0</v>
      </c>
      <c r="T96" s="11">
        <f t="shared" si="20"/>
        <v>0</v>
      </c>
      <c r="U96" s="11">
        <f t="shared" si="20"/>
        <v>0</v>
      </c>
      <c r="V96" s="11">
        <f t="shared" si="20"/>
        <v>0</v>
      </c>
      <c r="W96" s="11">
        <f t="shared" si="20"/>
        <v>0</v>
      </c>
      <c r="X96" s="11">
        <f t="shared" si="20"/>
        <v>0</v>
      </c>
      <c r="Y96" s="11">
        <f t="shared" si="20"/>
        <v>0</v>
      </c>
      <c r="Z96" s="11">
        <f t="shared" si="20"/>
        <v>0</v>
      </c>
      <c r="AA96" s="11">
        <f t="shared" si="20"/>
        <v>0</v>
      </c>
      <c r="AB96" s="11">
        <f t="shared" si="20"/>
        <v>0</v>
      </c>
      <c r="AC96" s="11">
        <f t="shared" si="20"/>
        <v>0</v>
      </c>
      <c r="AD96" s="11">
        <f t="shared" si="20"/>
        <v>0</v>
      </c>
      <c r="AE96" s="11">
        <f t="shared" si="20"/>
        <v>0</v>
      </c>
      <c r="AF96" s="11">
        <f t="shared" si="20"/>
        <v>0</v>
      </c>
      <c r="AG96" s="11">
        <f t="shared" si="20"/>
        <v>0</v>
      </c>
      <c r="AH96" s="11">
        <f t="shared" si="20"/>
        <v>0</v>
      </c>
      <c r="AI96" s="11">
        <f t="shared" si="20"/>
        <v>0</v>
      </c>
      <c r="AJ96" s="11">
        <f t="shared" si="20"/>
        <v>0</v>
      </c>
      <c r="AK96" s="11">
        <f t="shared" si="20"/>
        <v>0</v>
      </c>
      <c r="AL96" s="11">
        <f t="shared" si="20"/>
        <v>0</v>
      </c>
      <c r="AM96" s="11">
        <f t="shared" si="20"/>
        <v>0</v>
      </c>
      <c r="AN96" s="11">
        <f t="shared" si="20"/>
        <v>0</v>
      </c>
      <c r="AO96" s="11">
        <f t="shared" si="20"/>
        <v>0</v>
      </c>
      <c r="AP96" s="11">
        <f t="shared" si="20"/>
        <v>0</v>
      </c>
      <c r="AQ96" s="11">
        <f t="shared" si="20"/>
        <v>0</v>
      </c>
      <c r="AR96" s="11">
        <f t="shared" si="20"/>
        <v>0</v>
      </c>
      <c r="AS96" s="11">
        <f t="shared" si="20"/>
        <v>0</v>
      </c>
      <c r="AT96" s="11">
        <f t="shared" si="20"/>
        <v>0</v>
      </c>
      <c r="AU96" s="11">
        <f t="shared" si="20"/>
        <v>0</v>
      </c>
      <c r="AV96" s="16"/>
      <c r="AW96" s="53"/>
      <c r="AX96" s="16"/>
      <c r="AY96" s="16"/>
      <c r="AZ96" s="36"/>
      <c r="BA96" s="16"/>
      <c r="BB96" s="16"/>
      <c r="BC96" s="16"/>
      <c r="BD96" s="16"/>
      <c r="BE96" s="16"/>
      <c r="BF96" s="36"/>
      <c r="BG96" s="36"/>
      <c r="BH96" s="36"/>
      <c r="BI96" s="36"/>
      <c r="BJ96" s="36"/>
      <c r="BK96" s="36"/>
      <c r="BL96" s="36"/>
      <c r="BM96" s="36"/>
      <c r="BN96" s="36"/>
      <c r="BO96" s="36"/>
      <c r="BP96" s="36"/>
      <c r="BQ96" s="36"/>
      <c r="BR96" s="36"/>
      <c r="BS96" s="36"/>
      <c r="BT96" s="36"/>
      <c r="BU96" s="50"/>
      <c r="BV96" s="50"/>
      <c r="BW96" s="50"/>
      <c r="BX96" s="50"/>
      <c r="BY96" s="50"/>
      <c r="BZ96" s="50"/>
      <c r="CA96" s="50"/>
      <c r="CB96" s="50"/>
      <c r="CC96" s="50"/>
      <c r="CD96" s="50"/>
      <c r="CE96" s="50"/>
      <c r="CF96" s="50"/>
      <c r="CG96" s="50"/>
    </row>
    <row r="97" spans="2:73">
      <c r="AV97" s="4"/>
      <c r="AW97" s="54"/>
      <c r="AX97" s="4"/>
      <c r="AY97" s="4"/>
      <c r="AZ97" s="37"/>
      <c r="BA97" s="4"/>
      <c r="BB97" s="4"/>
      <c r="BC97" s="16"/>
      <c r="BD97" s="16"/>
      <c r="BE97" s="16"/>
      <c r="BF97" s="36"/>
      <c r="BG97" s="36"/>
      <c r="BH97" s="36"/>
      <c r="BI97" s="36"/>
      <c r="BJ97" s="36"/>
      <c r="BK97" s="36"/>
      <c r="BL97" s="36"/>
      <c r="BM97" s="36"/>
      <c r="BN97" s="36"/>
      <c r="BO97" s="36"/>
      <c r="BP97" s="36"/>
      <c r="BQ97" s="36"/>
      <c r="BR97" s="37"/>
      <c r="BS97" s="37"/>
      <c r="BT97" s="37"/>
      <c r="BU97" s="50"/>
    </row>
    <row r="98" spans="2:73">
      <c r="AV98" s="4"/>
      <c r="AW98" s="54"/>
      <c r="AX98" s="4"/>
      <c r="AY98" s="4"/>
      <c r="AZ98" s="37"/>
      <c r="BA98" s="4"/>
      <c r="BB98" s="4"/>
      <c r="BC98" s="16"/>
      <c r="BD98" s="16"/>
      <c r="BE98" s="16"/>
      <c r="BF98" s="36"/>
      <c r="BG98" s="36"/>
      <c r="BH98" s="36"/>
      <c r="BI98" s="36"/>
      <c r="BJ98" s="36"/>
      <c r="BK98" s="36"/>
      <c r="BL98" s="36"/>
      <c r="BM98" s="36"/>
      <c r="BN98" s="36"/>
      <c r="BO98" s="36"/>
      <c r="BP98" s="36"/>
      <c r="BQ98" s="36"/>
      <c r="BR98" s="37"/>
      <c r="BS98" s="37"/>
      <c r="BT98" s="37"/>
      <c r="BU98" s="50"/>
    </row>
    <row r="99" spans="2:73">
      <c r="AS99" s="12"/>
      <c r="AT99" s="17"/>
      <c r="AV99" s="4"/>
      <c r="AW99" s="54"/>
      <c r="AX99" s="4"/>
      <c r="AY99" s="4"/>
      <c r="AZ99" s="37"/>
      <c r="BA99" s="4"/>
      <c r="BB99" s="4"/>
      <c r="BC99" s="16"/>
      <c r="BD99" s="16"/>
      <c r="BE99" s="16"/>
      <c r="BF99" s="36"/>
      <c r="BG99" s="36"/>
      <c r="BH99" s="36"/>
      <c r="BI99" s="36"/>
      <c r="BJ99" s="36"/>
      <c r="BK99" s="36"/>
      <c r="BL99" s="36"/>
      <c r="BM99" s="36"/>
      <c r="BN99" s="36"/>
      <c r="BO99" s="36"/>
      <c r="BP99" s="36"/>
      <c r="BQ99" s="36"/>
      <c r="BR99" s="37"/>
      <c r="BS99" s="37"/>
      <c r="BT99" s="37"/>
      <c r="BU99" s="50"/>
    </row>
    <row r="100" spans="2:73" hidden="1">
      <c r="B100" s="92" t="s">
        <v>167</v>
      </c>
      <c r="G100" s="188"/>
      <c r="H100" s="188"/>
      <c r="I100" s="188"/>
      <c r="J100" s="188"/>
      <c r="K100" s="188"/>
      <c r="L100" s="188"/>
      <c r="M100" s="188"/>
      <c r="N100" s="56"/>
      <c r="AV100" s="4"/>
      <c r="AW100" s="54"/>
      <c r="AX100" s="4"/>
      <c r="AY100" s="4"/>
      <c r="AZ100" s="37"/>
      <c r="BA100" s="4"/>
      <c r="BB100" s="4"/>
      <c r="BC100" s="16"/>
      <c r="BD100" s="16"/>
      <c r="BE100" s="16"/>
      <c r="BF100" s="36"/>
      <c r="BG100" s="36"/>
      <c r="BH100" s="36"/>
      <c r="BI100" s="36"/>
      <c r="BJ100" s="36"/>
      <c r="BK100" s="36"/>
      <c r="BL100" s="36"/>
      <c r="BM100" s="36"/>
      <c r="BN100" s="36"/>
      <c r="BO100" s="36"/>
      <c r="BP100" s="36"/>
      <c r="BQ100" s="36"/>
      <c r="BR100" s="37"/>
      <c r="BS100" s="37"/>
      <c r="BT100" s="37"/>
    </row>
    <row r="101" spans="2:73" hidden="1">
      <c r="B101" s="203" t="s">
        <v>57</v>
      </c>
      <c r="C101" s="93" t="s">
        <v>58</v>
      </c>
      <c r="D101" s="1" t="s">
        <v>58</v>
      </c>
      <c r="AV101" s="4"/>
      <c r="AW101" s="54"/>
      <c r="AX101" s="4"/>
      <c r="AY101" s="4"/>
      <c r="AZ101" s="37"/>
      <c r="BA101" s="4"/>
      <c r="BB101" s="4"/>
      <c r="BC101" s="16"/>
      <c r="BD101" s="16"/>
      <c r="BE101" s="16"/>
      <c r="BF101" s="36"/>
      <c r="BG101" s="36"/>
      <c r="BH101" s="36"/>
      <c r="BI101" s="36"/>
      <c r="BJ101" s="36"/>
      <c r="BK101" s="36"/>
      <c r="BL101" s="36"/>
      <c r="BM101" s="36"/>
      <c r="BN101" s="36"/>
      <c r="BO101" s="36"/>
      <c r="BP101" s="36"/>
      <c r="BQ101" s="36"/>
      <c r="BR101" s="37"/>
      <c r="BS101" s="37"/>
      <c r="BT101" s="37"/>
    </row>
    <row r="102" spans="2:73" hidden="1">
      <c r="B102" s="187"/>
      <c r="C102" s="93" t="s">
        <v>87</v>
      </c>
      <c r="D102" s="1" t="s">
        <v>62</v>
      </c>
    </row>
    <row r="103" spans="2:73" hidden="1">
      <c r="B103" s="187"/>
      <c r="C103" s="93" t="s">
        <v>88</v>
      </c>
      <c r="D103" s="1" t="s">
        <v>63</v>
      </c>
    </row>
    <row r="104" spans="2:73" hidden="1">
      <c r="B104" s="187"/>
      <c r="C104" s="93" t="s">
        <v>59</v>
      </c>
      <c r="D104" s="1" t="s">
        <v>59</v>
      </c>
    </row>
    <row r="105" spans="2:73" hidden="1">
      <c r="B105" s="187"/>
      <c r="C105" s="93" t="s">
        <v>60</v>
      </c>
      <c r="D105" s="1" t="s">
        <v>60</v>
      </c>
    </row>
    <row r="106" spans="2:73" hidden="1">
      <c r="B106" s="186" t="s">
        <v>61</v>
      </c>
      <c r="C106" s="93" t="s">
        <v>91</v>
      </c>
      <c r="D106" s="1" t="s">
        <v>64</v>
      </c>
    </row>
    <row r="107" spans="2:73" hidden="1">
      <c r="B107" s="187"/>
      <c r="C107" s="93" t="s">
        <v>90</v>
      </c>
      <c r="D107" s="1" t="s">
        <v>65</v>
      </c>
    </row>
    <row r="108" spans="2:73" hidden="1">
      <c r="B108" s="187"/>
      <c r="C108" s="93" t="s">
        <v>89</v>
      </c>
      <c r="D108" s="1" t="s">
        <v>66</v>
      </c>
    </row>
    <row r="109" spans="2:73" hidden="1">
      <c r="B109" s="187"/>
      <c r="C109" s="93" t="s">
        <v>102</v>
      </c>
      <c r="D109" s="1" t="s">
        <v>67</v>
      </c>
    </row>
    <row r="110" spans="2:73" ht="15.75" hidden="1" thickBot="1">
      <c r="B110" s="187"/>
      <c r="C110" s="93" t="s">
        <v>92</v>
      </c>
      <c r="D110" s="2" t="s">
        <v>68</v>
      </c>
    </row>
    <row r="111" spans="2:73" hidden="1"/>
  </sheetData>
  <sheetProtection formatColumns="0" formatRows="0" insertColumns="0" insertRows="0"/>
  <mergeCells count="102">
    <mergeCell ref="B101:B105"/>
    <mergeCell ref="A86:E86"/>
    <mergeCell ref="AV86:AX86"/>
    <mergeCell ref="AZ86:BC86"/>
    <mergeCell ref="AY5:AY6"/>
    <mergeCell ref="AZ5:AZ6"/>
    <mergeCell ref="BA5:BA6"/>
    <mergeCell ref="BB5:BB6"/>
    <mergeCell ref="BC5:BC6"/>
    <mergeCell ref="AQ5:AQ6"/>
    <mergeCell ref="AR5:AR6"/>
    <mergeCell ref="AS5:AS6"/>
    <mergeCell ref="AT5:AT6"/>
    <mergeCell ref="AV5:AV6"/>
    <mergeCell ref="F4:F6"/>
    <mergeCell ref="AX5:AX6"/>
    <mergeCell ref="AK5:AK6"/>
    <mergeCell ref="B7:C7"/>
    <mergeCell ref="G7:AT7"/>
    <mergeCell ref="H5:H6"/>
    <mergeCell ref="AV3:CG3"/>
    <mergeCell ref="BS7:BT7"/>
    <mergeCell ref="B106:B110"/>
    <mergeCell ref="G100:J100"/>
    <mergeCell ref="K100:M100"/>
    <mergeCell ref="C94:E94"/>
    <mergeCell ref="C95:E95"/>
    <mergeCell ref="C96:E96"/>
    <mergeCell ref="A87:B96"/>
    <mergeCell ref="C87:E87"/>
    <mergeCell ref="C88:E88"/>
    <mergeCell ref="C89:E89"/>
    <mergeCell ref="C90:E90"/>
    <mergeCell ref="C91:E91"/>
    <mergeCell ref="C92:E92"/>
    <mergeCell ref="C93:E93"/>
    <mergeCell ref="BF4:BT4"/>
    <mergeCell ref="AW5:AW6"/>
    <mergeCell ref="AV4:AZ4"/>
    <mergeCell ref="BO5:BR5"/>
    <mergeCell ref="AL5:AL6"/>
    <mergeCell ref="AM5:AM6"/>
    <mergeCell ref="AN5:AN6"/>
    <mergeCell ref="AO5:AO6"/>
    <mergeCell ref="A2:F2"/>
    <mergeCell ref="A4:A6"/>
    <mergeCell ref="B4:B6"/>
    <mergeCell ref="C4:C6"/>
    <mergeCell ref="D4:D6"/>
    <mergeCell ref="E4:E6"/>
    <mergeCell ref="O5:O6"/>
    <mergeCell ref="P5:P6"/>
    <mergeCell ref="Q5:Q6"/>
    <mergeCell ref="G5:G6"/>
    <mergeCell ref="I5:I6"/>
    <mergeCell ref="G2:X2"/>
    <mergeCell ref="Y2:AU2"/>
    <mergeCell ref="G4:K4"/>
    <mergeCell ref="L4:R4"/>
    <mergeCell ref="S4:X4"/>
    <mergeCell ref="AU4:AU6"/>
    <mergeCell ref="J5:J6"/>
    <mergeCell ref="K5:K6"/>
    <mergeCell ref="L5:L6"/>
    <mergeCell ref="M5:M6"/>
    <mergeCell ref="N5:N6"/>
    <mergeCell ref="AI5:AI6"/>
    <mergeCell ref="AJ5:AJ6"/>
    <mergeCell ref="Y5:Y6"/>
    <mergeCell ref="Z5:Z6"/>
    <mergeCell ref="AA5:AA6"/>
    <mergeCell ref="AB5:AB6"/>
    <mergeCell ref="AC5:AC6"/>
    <mergeCell ref="AD5:AD6"/>
    <mergeCell ref="AE5:AE6"/>
    <mergeCell ref="AF5:AF6"/>
    <mergeCell ref="R5:R6"/>
    <mergeCell ref="X5:X6"/>
    <mergeCell ref="BF7:BR7"/>
    <mergeCell ref="A3:AU3"/>
    <mergeCell ref="BU7:CG7"/>
    <mergeCell ref="BA7:BC7"/>
    <mergeCell ref="BD7:BE7"/>
    <mergeCell ref="BA4:BE4"/>
    <mergeCell ref="BS5:BS6"/>
    <mergeCell ref="BT5:BT6"/>
    <mergeCell ref="Y4:AG4"/>
    <mergeCell ref="AH4:AT4"/>
    <mergeCell ref="BE5:BE6"/>
    <mergeCell ref="AP5:AP6"/>
    <mergeCell ref="AG5:AG6"/>
    <mergeCell ref="AH5:AH6"/>
    <mergeCell ref="S5:S6"/>
    <mergeCell ref="T5:T6"/>
    <mergeCell ref="U5:U6"/>
    <mergeCell ref="V5:V6"/>
    <mergeCell ref="W5:W6"/>
    <mergeCell ref="BF5:BN5"/>
    <mergeCell ref="BU5:CC5"/>
    <mergeCell ref="CD5:CG5"/>
    <mergeCell ref="BU4:CG4"/>
    <mergeCell ref="BD5:BD6"/>
  </mergeCells>
  <conditionalFormatting sqref="AU9:AU85">
    <cfRule type="cellIs" dxfId="171" priority="1055" operator="notEqual">
      <formula>1</formula>
    </cfRule>
  </conditionalFormatting>
  <conditionalFormatting sqref="AW9:AW85">
    <cfRule type="cellIs" dxfId="170" priority="638" operator="lessThan">
      <formula>""""""</formula>
    </cfRule>
  </conditionalFormatting>
  <conditionalFormatting sqref="BU9:BZ59 CA9:CA85 CB61:CG85 BZ61:BZ85 BU61:BY81">
    <cfRule type="cellIs" dxfId="169" priority="362" operator="greaterThan">
      <formula>BF9</formula>
    </cfRule>
    <cfRule type="expression" dxfId="168" priority="363">
      <formula>AND(BF9&gt;0,BU9=0)</formula>
    </cfRule>
  </conditionalFormatting>
  <conditionalFormatting sqref="A57">
    <cfRule type="duplicateValues" dxfId="167" priority="324"/>
  </conditionalFormatting>
  <conditionalFormatting sqref="BA9:BE48 BA50:BE81">
    <cfRule type="cellIs" dxfId="166" priority="319" operator="lessThan">
      <formula>0</formula>
    </cfRule>
  </conditionalFormatting>
  <conditionalFormatting sqref="BD9 BD61:BD81">
    <cfRule type="expression" dxfId="165" priority="318">
      <formula>AND(NOT(OR($AV9=72,$AV9=721,$AV9=73,$AV9=74,$AV9=75,$AV9=751)),$BD9&gt;0)</formula>
    </cfRule>
  </conditionalFormatting>
  <conditionalFormatting sqref="BD12:BD13 BD15:BD48 BD50:BD57">
    <cfRule type="expression" dxfId="164" priority="317">
      <formula>AND(NOT(OR($AV12=72,$AV12=721,$AV12=73,$AV12=74,$AV12=75,$AV12=751)),$BD12&gt;0)</formula>
    </cfRule>
  </conditionalFormatting>
  <conditionalFormatting sqref="BE9 BE61:BE81">
    <cfRule type="expression" dxfId="163" priority="316">
      <formula>AND(NOT(OR($AV9=76,$AV9=77)),$BE9&gt;0)</formula>
    </cfRule>
  </conditionalFormatting>
  <conditionalFormatting sqref="BE12:BE13 BE15:BE48 BE50:BE57">
    <cfRule type="expression" dxfId="162" priority="315">
      <formula>AND(NOT(OR($AV12=76,$AV12=77)),$BE12&gt;0)</formula>
    </cfRule>
  </conditionalFormatting>
  <conditionalFormatting sqref="BS12:BS58 BS63:BS81">
    <cfRule type="expression" dxfId="161" priority="313">
      <formula>" =AND(NOT(OR($AV9=72;$AV9=721;$AV9=73;$AV9=74;$AV9=75;$AV9=751));$BS9&gt;0)"</formula>
    </cfRule>
  </conditionalFormatting>
  <conditionalFormatting sqref="A11">
    <cfRule type="duplicateValues" dxfId="160" priority="301"/>
  </conditionalFormatting>
  <conditionalFormatting sqref="BD11">
    <cfRule type="expression" dxfId="159" priority="297">
      <formula>AND(NOT(OR($AV11=72,$AV11=721,$AV11=73,$AV11=74,$AV11=75,$AV11=751)),$BD11&gt;0)</formula>
    </cfRule>
  </conditionalFormatting>
  <conditionalFormatting sqref="BE11">
    <cfRule type="expression" dxfId="158" priority="296">
      <formula>AND(NOT(OR($AV11=76,$AV11=77)),$BE11&gt;0)</formula>
    </cfRule>
  </conditionalFormatting>
  <conditionalFormatting sqref="A14">
    <cfRule type="duplicateValues" dxfId="157" priority="286"/>
  </conditionalFormatting>
  <conditionalFormatting sqref="BD14">
    <cfRule type="expression" dxfId="156" priority="282">
      <formula>AND(NOT(OR($AV14=72,$AV14=721,$AV14=73,$AV14=74,$AV14=75,$AV14=751)),$BD14&gt;0)</formula>
    </cfRule>
  </conditionalFormatting>
  <conditionalFormatting sqref="BE14">
    <cfRule type="expression" dxfId="155" priority="281">
      <formula>AND(NOT(OR($AV14=76,$AV14=77)),$BE14&gt;0)</formula>
    </cfRule>
  </conditionalFormatting>
  <conditionalFormatting sqref="A10 A12 A14 A16 A18 A20 A22 A24 A26 A28 A30 A32 A34 A36 A38 A40 A42 A44 A46 A48 A50 A52 A54 A56 A58 A60 A62 A64 A66 A68 A70 A72 A74 A76 A78 A80 A82 A84">
    <cfRule type="duplicateValues" dxfId="154" priority="268"/>
  </conditionalFormatting>
  <conditionalFormatting sqref="BD10">
    <cfRule type="expression" dxfId="153" priority="264">
      <formula>AND(NOT(OR($AV10=72,$AV10=721,$AV10=73,$AV10=74,$AV10=75,$AV10=751)),$BD10&gt;0)</formula>
    </cfRule>
  </conditionalFormatting>
  <conditionalFormatting sqref="BE10">
    <cfRule type="expression" dxfId="152" priority="263">
      <formula>AND(NOT(OR($AV10=76,$AV10=77)),$BE10&gt;0)</formula>
    </cfRule>
  </conditionalFormatting>
  <conditionalFormatting sqref="A58">
    <cfRule type="duplicateValues" dxfId="151" priority="247"/>
  </conditionalFormatting>
  <conditionalFormatting sqref="BD58">
    <cfRule type="expression" dxfId="150" priority="243">
      <formula>AND(NOT(OR($AV58=72,$AV58=721,$AV58=73,$AV58=74,$AV58=75,$AV58=751)),$BD58&gt;0)</formula>
    </cfRule>
  </conditionalFormatting>
  <conditionalFormatting sqref="BE58">
    <cfRule type="expression" dxfId="149" priority="242">
      <formula>AND(NOT(OR($AV58=76,$AV58=77)),$BE58&gt;0)</formula>
    </cfRule>
  </conditionalFormatting>
  <conditionalFormatting sqref="A59">
    <cfRule type="duplicateValues" dxfId="148" priority="228"/>
  </conditionalFormatting>
  <conditionalFormatting sqref="BD59">
    <cfRule type="expression" dxfId="147" priority="224">
      <formula>AND(NOT(OR($AV59=72,$AV59=721,$AV59=73,$AV59=74,$AV59=75,$AV59=751)),$BD59&gt;0)</formula>
    </cfRule>
  </conditionalFormatting>
  <conditionalFormatting sqref="BE59">
    <cfRule type="expression" dxfId="146" priority="223">
      <formula>AND(NOT(OR($AV59=76,$AV59=77)),$BE59&gt;0)</formula>
    </cfRule>
  </conditionalFormatting>
  <conditionalFormatting sqref="BV9:BZ9 CA9:CA85">
    <cfRule type="cellIs" dxfId="145" priority="1057" operator="greaterThan">
      <formula>BG9</formula>
    </cfRule>
    <cfRule type="expression" dxfId="144" priority="1058">
      <formula>AND(BG9&gt;0,BV9=0)</formula>
    </cfRule>
  </conditionalFormatting>
  <conditionalFormatting sqref="BS63:BS81 BS9:BS58">
    <cfRule type="expression" dxfId="143" priority="1067">
      <formula>AND(NOT(OR($AV9=72,$AV9=721,$AV9=73,$AV9=74,$AV9=75,$AV9=751)),$BS9&gt;0)</formula>
    </cfRule>
  </conditionalFormatting>
  <conditionalFormatting sqref="BT9:BT59 BT61:BT81">
    <cfRule type="expression" dxfId="142" priority="1068">
      <formula>AND(NOT(OR($AV9=76,$AV9=77)),$BT9&gt;0)</formula>
    </cfRule>
  </conditionalFormatting>
  <conditionalFormatting sqref="CB9:CB59">
    <cfRule type="cellIs" dxfId="141" priority="196" stopIfTrue="1" operator="greaterThan">
      <formula>BM9</formula>
    </cfRule>
    <cfRule type="expression" dxfId="140" priority="197" stopIfTrue="1">
      <formula>AND(BM9&gt;0,CB9=0)</formula>
    </cfRule>
  </conditionalFormatting>
  <conditionalFormatting sqref="CB9:CB59 CB61:CG85">
    <cfRule type="expression" dxfId="139" priority="198">
      <formula>AND(BM9&gt;0,CB9=0)</formula>
    </cfRule>
  </conditionalFormatting>
  <conditionalFormatting sqref="CC9:CC59">
    <cfRule type="cellIs" dxfId="138" priority="193" stopIfTrue="1" operator="greaterThan">
      <formula>BN9</formula>
    </cfRule>
    <cfRule type="expression" dxfId="137" priority="194" stopIfTrue="1">
      <formula>AND(BN9&gt;0,CC9=0)</formula>
    </cfRule>
  </conditionalFormatting>
  <conditionalFormatting sqref="CC9:CC59">
    <cfRule type="expression" dxfId="136" priority="195">
      <formula>AND(BN9&gt;0,CC9=0)</formula>
    </cfRule>
  </conditionalFormatting>
  <conditionalFormatting sqref="CD9:CD59">
    <cfRule type="cellIs" dxfId="135" priority="190" stopIfTrue="1" operator="greaterThan">
      <formula>BO9</formula>
    </cfRule>
    <cfRule type="expression" dxfId="134" priority="191" stopIfTrue="1">
      <formula>AND(BO9&gt;0,CD9=0)</formula>
    </cfRule>
  </conditionalFormatting>
  <conditionalFormatting sqref="CD9:CD59">
    <cfRule type="expression" dxfId="133" priority="192">
      <formula>AND(BO9&gt;0,CD9=0)</formula>
    </cfRule>
  </conditionalFormatting>
  <conditionalFormatting sqref="CE9:CF59">
    <cfRule type="cellIs" dxfId="132" priority="187" stopIfTrue="1" operator="greaterThan">
      <formula>BP9</formula>
    </cfRule>
    <cfRule type="expression" dxfId="131" priority="188" stopIfTrue="1">
      <formula>AND(BP9&gt;0,CE9=0)</formula>
    </cfRule>
  </conditionalFormatting>
  <conditionalFormatting sqref="CE9:CF59">
    <cfRule type="expression" dxfId="130" priority="189">
      <formula>AND(BP9&gt;0,CE9=0)</formula>
    </cfRule>
  </conditionalFormatting>
  <conditionalFormatting sqref="CG9:CG59">
    <cfRule type="cellIs" dxfId="129" priority="184" stopIfTrue="1" operator="greaterThan">
      <formula>BR9</formula>
    </cfRule>
    <cfRule type="expression" dxfId="128" priority="185" stopIfTrue="1">
      <formula>AND(BR9&gt;0,CG9=0)</formula>
    </cfRule>
  </conditionalFormatting>
  <conditionalFormatting sqref="CG9:CG59">
    <cfRule type="expression" dxfId="127" priority="186">
      <formula>AND(BR9&gt;0,CG9=0)</formula>
    </cfRule>
  </conditionalFormatting>
  <conditionalFormatting sqref="BU60:BZ60">
    <cfRule type="cellIs" dxfId="126" priority="177" operator="greaterThan">
      <formula>BF60</formula>
    </cfRule>
    <cfRule type="expression" dxfId="125" priority="178">
      <formula>AND(BF60&gt;0,BU60=0)</formula>
    </cfRule>
  </conditionalFormatting>
  <conditionalFormatting sqref="A60">
    <cfRule type="duplicateValues" dxfId="124" priority="176"/>
  </conditionalFormatting>
  <conditionalFormatting sqref="BD60">
    <cfRule type="expression" dxfId="123" priority="173">
      <formula>AND(NOT(OR($AV60=72,$AV60=721,$AV60=73,$AV60=74,$AV60=75,$AV60=751)),$BD60&gt;0)</formula>
    </cfRule>
  </conditionalFormatting>
  <conditionalFormatting sqref="BE60">
    <cfRule type="expression" dxfId="122" priority="172">
      <formula>AND(NOT(OR($AV60=76,$AV60=77)),$BE60&gt;0)</formula>
    </cfRule>
  </conditionalFormatting>
  <conditionalFormatting sqref="BT60">
    <cfRule type="expression" dxfId="121" priority="183">
      <formula>AND(NOT(OR($AV60=76,$AV60=77)),$BT60&gt;0)</formula>
    </cfRule>
  </conditionalFormatting>
  <conditionalFormatting sqref="CB60">
    <cfRule type="cellIs" dxfId="120" priority="158" stopIfTrue="1" operator="greaterThan">
      <formula>BM60</formula>
    </cfRule>
    <cfRule type="expression" dxfId="119" priority="159" stopIfTrue="1">
      <formula>AND(BM60&gt;0,CB60=0)</formula>
    </cfRule>
  </conditionalFormatting>
  <conditionalFormatting sqref="CB60">
    <cfRule type="expression" dxfId="118" priority="160">
      <formula>AND(BM60&gt;0,CB60=0)</formula>
    </cfRule>
  </conditionalFormatting>
  <conditionalFormatting sqref="CC60">
    <cfRule type="cellIs" dxfId="117" priority="155" stopIfTrue="1" operator="greaterThan">
      <formula>BN60</formula>
    </cfRule>
    <cfRule type="expression" dxfId="116" priority="156" stopIfTrue="1">
      <formula>AND(BN60&gt;0,CC60=0)</formula>
    </cfRule>
  </conditionalFormatting>
  <conditionalFormatting sqref="CC60">
    <cfRule type="expression" dxfId="115" priority="157">
      <formula>AND(BN60&gt;0,CC60=0)</formula>
    </cfRule>
  </conditionalFormatting>
  <conditionalFormatting sqref="CD60">
    <cfRule type="cellIs" dxfId="114" priority="152" stopIfTrue="1" operator="greaterThan">
      <formula>BO60</formula>
    </cfRule>
    <cfRule type="expression" dxfId="113" priority="153" stopIfTrue="1">
      <formula>AND(BO60&gt;0,CD60=0)</formula>
    </cfRule>
  </conditionalFormatting>
  <conditionalFormatting sqref="CD60">
    <cfRule type="expression" dxfId="112" priority="154">
      <formula>AND(BO60&gt;0,CD60=0)</formula>
    </cfRule>
  </conditionalFormatting>
  <conditionalFormatting sqref="CE60:CF60">
    <cfRule type="cellIs" dxfId="111" priority="149" stopIfTrue="1" operator="greaterThan">
      <formula>BP60</formula>
    </cfRule>
    <cfRule type="expression" dxfId="110" priority="150" stopIfTrue="1">
      <formula>AND(BP60&gt;0,CE60=0)</formula>
    </cfRule>
  </conditionalFormatting>
  <conditionalFormatting sqref="CE60:CF60">
    <cfRule type="expression" dxfId="109" priority="151">
      <formula>AND(BP60&gt;0,CE60=0)</formula>
    </cfRule>
  </conditionalFormatting>
  <conditionalFormatting sqref="CG60">
    <cfRule type="cellIs" dxfId="108" priority="146" stopIfTrue="1" operator="greaterThan">
      <formula>BR60</formula>
    </cfRule>
    <cfRule type="expression" dxfId="107" priority="147" stopIfTrue="1">
      <formula>AND(BR60&gt;0,CG60=0)</formula>
    </cfRule>
  </conditionalFormatting>
  <conditionalFormatting sqref="CG60">
    <cfRule type="expression" dxfId="106" priority="148">
      <formula>AND(BR60&gt;0,CG60=0)</formula>
    </cfRule>
  </conditionalFormatting>
  <conditionalFormatting sqref="A9 A11:A13 A15:A57 A59 A61:A85">
    <cfRule type="duplicateValues" dxfId="105" priority="1083"/>
  </conditionalFormatting>
  <conditionalFormatting sqref="A9 A11:A13 A15:A57 A59 A61:A85">
    <cfRule type="duplicateValues" dxfId="104" priority="1089"/>
  </conditionalFormatting>
  <conditionalFormatting sqref="A9 A11:A13 A15:A57 A59 A61:A85">
    <cfRule type="duplicateValues" dxfId="103" priority="1106"/>
  </conditionalFormatting>
  <conditionalFormatting sqref="A9:A85">
    <cfRule type="duplicateValues" dxfId="102" priority="1123"/>
  </conditionalFormatting>
  <conditionalFormatting sqref="BU12:CA27">
    <cfRule type="cellIs" dxfId="101" priority="101" operator="greaterThan">
      <formula>BF12</formula>
    </cfRule>
    <cfRule type="expression" dxfId="100" priority="102">
      <formula>AND(BF12&gt;0,BU12=0)</formula>
    </cfRule>
  </conditionalFormatting>
  <conditionalFormatting sqref="BA12:BE27">
    <cfRule type="cellIs" dxfId="99" priority="100" operator="lessThan">
      <formula>0</formula>
    </cfRule>
  </conditionalFormatting>
  <conditionalFormatting sqref="BD12:BD13 BD15:BD27">
    <cfRule type="expression" dxfId="98" priority="99">
      <formula>AND(NOT(OR($AV12=72,$AV12=721,$AV12=73,$AV12=74,$AV12=75,$AV12=751)),$BD12&gt;0)</formula>
    </cfRule>
  </conditionalFormatting>
  <conditionalFormatting sqref="BE12:BE13 BE15:BE27">
    <cfRule type="expression" dxfId="97" priority="98">
      <formula>AND(NOT(OR($AV12=76,$AV12=77)),$BE12&gt;0)</formula>
    </cfRule>
  </conditionalFormatting>
  <conditionalFormatting sqref="BS12:BS27">
    <cfRule type="expression" dxfId="96" priority="97">
      <formula>" =AND(NOT(OR($AV9=72;$AV9=721;$AV9=73;$AV9=74;$AV9=75;$AV9=751));$BS9&gt;0)"</formula>
    </cfRule>
  </conditionalFormatting>
  <conditionalFormatting sqref="BD14">
    <cfRule type="expression" dxfId="95" priority="96">
      <formula>AND(NOT(OR($AV14=72,$AV14=721,$AV14=73,$AV14=74,$AV14=75,$AV14=751)),$BD14&gt;0)</formula>
    </cfRule>
  </conditionalFormatting>
  <conditionalFormatting sqref="BE14">
    <cfRule type="expression" dxfId="94" priority="95">
      <formula>AND(NOT(OR($AV14=76,$AV14=77)),$BE14&gt;0)</formula>
    </cfRule>
  </conditionalFormatting>
  <conditionalFormatting sqref="CA12:CA27">
    <cfRule type="cellIs" dxfId="93" priority="93" operator="greaterThan">
      <formula>BL12</formula>
    </cfRule>
    <cfRule type="expression" dxfId="92" priority="94">
      <formula>AND(BL12&gt;0,CA12=0)</formula>
    </cfRule>
  </conditionalFormatting>
  <conditionalFormatting sqref="BS12:BS27">
    <cfRule type="expression" dxfId="91" priority="92">
      <formula>AND(NOT(OR($AV12=72,$AV12=721,$AV12=73,$AV12=74,$AV12=75,$AV12=751)),$BS12&gt;0)</formula>
    </cfRule>
  </conditionalFormatting>
  <conditionalFormatting sqref="BT12:BT27">
    <cfRule type="expression" dxfId="90" priority="91">
      <formula>AND(NOT(OR($AV12=76,$AV12=77)),$BT12&gt;0)</formula>
    </cfRule>
  </conditionalFormatting>
  <conditionalFormatting sqref="CB12:CB27">
    <cfRule type="cellIs" dxfId="89" priority="89" stopIfTrue="1" operator="greaterThan">
      <formula>BM12</formula>
    </cfRule>
    <cfRule type="expression" dxfId="88" priority="90" stopIfTrue="1">
      <formula>AND(BM12&gt;0,CB12=0)</formula>
    </cfRule>
  </conditionalFormatting>
  <conditionalFormatting sqref="CB12:CB27">
    <cfRule type="expression" dxfId="87" priority="88">
      <formula>AND(BM12&gt;0,CB12=0)</formula>
    </cfRule>
  </conditionalFormatting>
  <conditionalFormatting sqref="CC12:CC27">
    <cfRule type="cellIs" dxfId="86" priority="86" stopIfTrue="1" operator="greaterThan">
      <formula>BN12</formula>
    </cfRule>
    <cfRule type="expression" dxfId="85" priority="87" stopIfTrue="1">
      <formula>AND(BN12&gt;0,CC12=0)</formula>
    </cfRule>
  </conditionalFormatting>
  <conditionalFormatting sqref="CC12:CC27">
    <cfRule type="expression" dxfId="84" priority="85">
      <formula>AND(BN12&gt;0,CC12=0)</formula>
    </cfRule>
  </conditionalFormatting>
  <conditionalFormatting sqref="CD12:CD27">
    <cfRule type="cellIs" dxfId="83" priority="83" stopIfTrue="1" operator="greaterThan">
      <formula>BO12</formula>
    </cfRule>
    <cfRule type="expression" dxfId="82" priority="84" stopIfTrue="1">
      <formula>AND(BO12&gt;0,CD12=0)</formula>
    </cfRule>
  </conditionalFormatting>
  <conditionalFormatting sqref="CD12:CD27">
    <cfRule type="expression" dxfId="81" priority="82">
      <formula>AND(BO12&gt;0,CD12=0)</formula>
    </cfRule>
  </conditionalFormatting>
  <conditionalFormatting sqref="CE12:CF27">
    <cfRule type="cellIs" dxfId="80" priority="80" stopIfTrue="1" operator="greaterThan">
      <formula>BP12</formula>
    </cfRule>
    <cfRule type="expression" dxfId="79" priority="81" stopIfTrue="1">
      <formula>AND(BP12&gt;0,CE12=0)</formula>
    </cfRule>
  </conditionalFormatting>
  <conditionalFormatting sqref="CE12:CF27">
    <cfRule type="expression" dxfId="78" priority="79">
      <formula>AND(BP12&gt;0,CE12=0)</formula>
    </cfRule>
  </conditionalFormatting>
  <conditionalFormatting sqref="CG12:CG27">
    <cfRule type="cellIs" dxfId="77" priority="77" stopIfTrue="1" operator="greaterThan">
      <formula>BR12</formula>
    </cfRule>
    <cfRule type="expression" dxfId="76" priority="78" stopIfTrue="1">
      <formula>AND(BR12&gt;0,CG12=0)</formula>
    </cfRule>
  </conditionalFormatting>
  <conditionalFormatting sqref="CG12:CG27">
    <cfRule type="expression" dxfId="75" priority="76">
      <formula>AND(BR12&gt;0,CG12=0)</formula>
    </cfRule>
  </conditionalFormatting>
  <conditionalFormatting sqref="BU32:CA37">
    <cfRule type="cellIs" dxfId="74" priority="74" operator="greaterThan">
      <formula>BF32</formula>
    </cfRule>
    <cfRule type="expression" dxfId="73" priority="75">
      <formula>AND(BF32&gt;0,BU32=0)</formula>
    </cfRule>
  </conditionalFormatting>
  <conditionalFormatting sqref="BA32:BE37">
    <cfRule type="cellIs" dxfId="72" priority="73" operator="lessThan">
      <formula>0</formula>
    </cfRule>
  </conditionalFormatting>
  <conditionalFormatting sqref="BD32:BD37">
    <cfRule type="expression" dxfId="71" priority="72">
      <formula>AND(NOT(OR($AV32=72,$AV32=721,$AV32=73,$AV32=74,$AV32=75,$AV32=751)),$BD32&gt;0)</formula>
    </cfRule>
  </conditionalFormatting>
  <conditionalFormatting sqref="BE32:BE37">
    <cfRule type="expression" dxfId="70" priority="71">
      <formula>AND(NOT(OR($AV32=76,$AV32=77)),$BE32&gt;0)</formula>
    </cfRule>
  </conditionalFormatting>
  <conditionalFormatting sqref="BS32:BS37">
    <cfRule type="expression" dxfId="69" priority="70">
      <formula>" =AND(NOT(OR($AV9=72;$AV9=721;$AV9=73;$AV9=74;$AV9=75;$AV9=751));$BS9&gt;0)"</formula>
    </cfRule>
  </conditionalFormatting>
  <conditionalFormatting sqref="CA32:CA37">
    <cfRule type="cellIs" dxfId="68" priority="68" operator="greaterThan">
      <formula>BL32</formula>
    </cfRule>
    <cfRule type="expression" dxfId="67" priority="69">
      <formula>AND(BL32&gt;0,CA32=0)</formula>
    </cfRule>
  </conditionalFormatting>
  <conditionalFormatting sqref="BS32:BS37">
    <cfRule type="expression" dxfId="66" priority="67">
      <formula>AND(NOT(OR($AV32=72,$AV32=721,$AV32=73,$AV32=74,$AV32=75,$AV32=751)),$BS32&gt;0)</formula>
    </cfRule>
  </conditionalFormatting>
  <conditionalFormatting sqref="BT32:BT37">
    <cfRule type="expression" dxfId="65" priority="66">
      <formula>AND(NOT(OR($AV32=76,$AV32=77)),$BT32&gt;0)</formula>
    </cfRule>
  </conditionalFormatting>
  <conditionalFormatting sqref="CB32:CB37">
    <cfRule type="cellIs" dxfId="64" priority="64" stopIfTrue="1" operator="greaterThan">
      <formula>BM32</formula>
    </cfRule>
    <cfRule type="expression" dxfId="63" priority="65" stopIfTrue="1">
      <formula>AND(BM32&gt;0,CB32=0)</formula>
    </cfRule>
  </conditionalFormatting>
  <conditionalFormatting sqref="CB32:CB37">
    <cfRule type="expression" dxfId="62" priority="63">
      <formula>AND(BM32&gt;0,CB32=0)</formula>
    </cfRule>
  </conditionalFormatting>
  <conditionalFormatting sqref="CC32:CC37">
    <cfRule type="cellIs" dxfId="61" priority="61" stopIfTrue="1" operator="greaterThan">
      <formula>BN32</formula>
    </cfRule>
    <cfRule type="expression" dxfId="60" priority="62" stopIfTrue="1">
      <formula>AND(BN32&gt;0,CC32=0)</formula>
    </cfRule>
  </conditionalFormatting>
  <conditionalFormatting sqref="CC32:CC37">
    <cfRule type="expression" dxfId="59" priority="60">
      <formula>AND(BN32&gt;0,CC32=0)</formula>
    </cfRule>
  </conditionalFormatting>
  <conditionalFormatting sqref="CD32:CD37">
    <cfRule type="cellIs" dxfId="58" priority="58" stopIfTrue="1" operator="greaterThan">
      <formula>BO32</formula>
    </cfRule>
    <cfRule type="expression" dxfId="57" priority="59" stopIfTrue="1">
      <formula>AND(BO32&gt;0,CD32=0)</formula>
    </cfRule>
  </conditionalFormatting>
  <conditionalFormatting sqref="CD32:CD37">
    <cfRule type="expression" dxfId="56" priority="57">
      <formula>AND(BO32&gt;0,CD32=0)</formula>
    </cfRule>
  </conditionalFormatting>
  <conditionalFormatting sqref="CE32:CF37">
    <cfRule type="cellIs" dxfId="55" priority="55" stopIfTrue="1" operator="greaterThan">
      <formula>BP32</formula>
    </cfRule>
    <cfRule type="expression" dxfId="54" priority="56" stopIfTrue="1">
      <formula>AND(BP32&gt;0,CE32=0)</formula>
    </cfRule>
  </conditionalFormatting>
  <conditionalFormatting sqref="CE32:CF37">
    <cfRule type="expression" dxfId="53" priority="54">
      <formula>AND(BP32&gt;0,CE32=0)</formula>
    </cfRule>
  </conditionalFormatting>
  <conditionalFormatting sqref="CG32:CG37">
    <cfRule type="cellIs" dxfId="52" priority="52" stopIfTrue="1" operator="greaterThan">
      <formula>BR32</formula>
    </cfRule>
    <cfRule type="expression" dxfId="51" priority="53" stopIfTrue="1">
      <formula>AND(BR32&gt;0,CG32=0)</formula>
    </cfRule>
  </conditionalFormatting>
  <conditionalFormatting sqref="CG32:CG37">
    <cfRule type="expression" dxfId="50" priority="51">
      <formula>AND(BR32&gt;0,CG32=0)</formula>
    </cfRule>
  </conditionalFormatting>
  <conditionalFormatting sqref="BU39:CA41">
    <cfRule type="cellIs" dxfId="49" priority="49" operator="greaterThan">
      <formula>BF39</formula>
    </cfRule>
    <cfRule type="expression" dxfId="48" priority="50">
      <formula>AND(BF39&gt;0,BU39=0)</formula>
    </cfRule>
  </conditionalFormatting>
  <conditionalFormatting sqref="BA39:BE41">
    <cfRule type="cellIs" dxfId="47" priority="48" operator="lessThan">
      <formula>0</formula>
    </cfRule>
  </conditionalFormatting>
  <conditionalFormatting sqref="BD39:BD41">
    <cfRule type="expression" dxfId="46" priority="47">
      <formula>AND(NOT(OR($AV39=72,$AV39=721,$AV39=73,$AV39=74,$AV39=75,$AV39=751)),$BD39&gt;0)</formula>
    </cfRule>
  </conditionalFormatting>
  <conditionalFormatting sqref="BE39:BE41">
    <cfRule type="expression" dxfId="45" priority="46">
      <formula>AND(NOT(OR($AV39=76,$AV39=77)),$BE39&gt;0)</formula>
    </cfRule>
  </conditionalFormatting>
  <conditionalFormatting sqref="BS39:BS41">
    <cfRule type="expression" dxfId="44" priority="45">
      <formula>" =AND(NOT(OR($AV9=72;$AV9=721;$AV9=73;$AV9=74;$AV9=75;$AV9=751));$BS9&gt;0)"</formula>
    </cfRule>
  </conditionalFormatting>
  <conditionalFormatting sqref="CA39:CA41">
    <cfRule type="cellIs" dxfId="43" priority="43" operator="greaterThan">
      <formula>BL39</formula>
    </cfRule>
    <cfRule type="expression" dxfId="42" priority="44">
      <formula>AND(BL39&gt;0,CA39=0)</formula>
    </cfRule>
  </conditionalFormatting>
  <conditionalFormatting sqref="BS39:BS41">
    <cfRule type="expression" dxfId="41" priority="42">
      <formula>AND(NOT(OR($AV39=72,$AV39=721,$AV39=73,$AV39=74,$AV39=75,$AV39=751)),$BS39&gt;0)</formula>
    </cfRule>
  </conditionalFormatting>
  <conditionalFormatting sqref="BT39:BT41">
    <cfRule type="expression" dxfId="40" priority="41">
      <formula>AND(NOT(OR($AV39=76,$AV39=77)),$BT39&gt;0)</formula>
    </cfRule>
  </conditionalFormatting>
  <conditionalFormatting sqref="CB39:CB41">
    <cfRule type="cellIs" dxfId="39" priority="39" stopIfTrue="1" operator="greaterThan">
      <formula>BM39</formula>
    </cfRule>
    <cfRule type="expression" dxfId="38" priority="40" stopIfTrue="1">
      <formula>AND(BM39&gt;0,CB39=0)</formula>
    </cfRule>
  </conditionalFormatting>
  <conditionalFormatting sqref="CB39:CB41">
    <cfRule type="expression" dxfId="37" priority="38">
      <formula>AND(BM39&gt;0,CB39=0)</formula>
    </cfRule>
  </conditionalFormatting>
  <conditionalFormatting sqref="CC39:CC41">
    <cfRule type="cellIs" dxfId="36" priority="36" stopIfTrue="1" operator="greaterThan">
      <formula>BN39</formula>
    </cfRule>
    <cfRule type="expression" dxfId="35" priority="37" stopIfTrue="1">
      <formula>AND(BN39&gt;0,CC39=0)</formula>
    </cfRule>
  </conditionalFormatting>
  <conditionalFormatting sqref="CC39:CC41">
    <cfRule type="expression" dxfId="34" priority="35">
      <formula>AND(BN39&gt;0,CC39=0)</formula>
    </cfRule>
  </conditionalFormatting>
  <conditionalFormatting sqref="CD39:CD41">
    <cfRule type="cellIs" dxfId="33" priority="33" stopIfTrue="1" operator="greaterThan">
      <formula>BO39</formula>
    </cfRule>
    <cfRule type="expression" dxfId="32" priority="34" stopIfTrue="1">
      <formula>AND(BO39&gt;0,CD39=0)</formula>
    </cfRule>
  </conditionalFormatting>
  <conditionalFormatting sqref="CD39:CD41">
    <cfRule type="expression" dxfId="31" priority="32">
      <formula>AND(BO39&gt;0,CD39=0)</formula>
    </cfRule>
  </conditionalFormatting>
  <conditionalFormatting sqref="CE39:CF41">
    <cfRule type="cellIs" dxfId="30" priority="30" stopIfTrue="1" operator="greaterThan">
      <formula>BP39</formula>
    </cfRule>
    <cfRule type="expression" dxfId="29" priority="31" stopIfTrue="1">
      <formula>AND(BP39&gt;0,CE39=0)</formula>
    </cfRule>
  </conditionalFormatting>
  <conditionalFormatting sqref="CE39:CF41">
    <cfRule type="expression" dxfId="28" priority="29">
      <formula>AND(BP39&gt;0,CE39=0)</formula>
    </cfRule>
  </conditionalFormatting>
  <conditionalFormatting sqref="CG39:CG41">
    <cfRule type="cellIs" dxfId="27" priority="27" stopIfTrue="1" operator="greaterThan">
      <formula>BR39</formula>
    </cfRule>
    <cfRule type="expression" dxfId="26" priority="28" stopIfTrue="1">
      <formula>AND(BR39&gt;0,CG39=0)</formula>
    </cfRule>
  </conditionalFormatting>
  <conditionalFormatting sqref="CG39:CG41">
    <cfRule type="expression" dxfId="25" priority="26">
      <formula>AND(BR39&gt;0,CG39=0)</formula>
    </cfRule>
  </conditionalFormatting>
  <conditionalFormatting sqref="BU43:CA47">
    <cfRule type="cellIs" dxfId="24" priority="24" operator="greaterThan">
      <formula>BF43</formula>
    </cfRule>
    <cfRule type="expression" dxfId="23" priority="25">
      <formula>AND(BF43&gt;0,BU43=0)</formula>
    </cfRule>
  </conditionalFormatting>
  <conditionalFormatting sqref="BA43:BE47">
    <cfRule type="cellIs" dxfId="22" priority="23" operator="lessThan">
      <formula>0</formula>
    </cfRule>
  </conditionalFormatting>
  <conditionalFormatting sqref="BD43:BD47">
    <cfRule type="expression" dxfId="21" priority="22">
      <formula>AND(NOT(OR($AV43=72,$AV43=721,$AV43=73,$AV43=74,$AV43=75,$AV43=751)),$BD43&gt;0)</formula>
    </cfRule>
  </conditionalFormatting>
  <conditionalFormatting sqref="BE43:BE47">
    <cfRule type="expression" dxfId="20" priority="21">
      <formula>AND(NOT(OR($AV43=76,$AV43=77)),$BE43&gt;0)</formula>
    </cfRule>
  </conditionalFormatting>
  <conditionalFormatting sqref="BS43:BS47">
    <cfRule type="expression" dxfId="19" priority="20">
      <formula>" =AND(NOT(OR($AV9=72;$AV9=721;$AV9=73;$AV9=74;$AV9=75;$AV9=751));$BS9&gt;0)"</formula>
    </cfRule>
  </conditionalFormatting>
  <conditionalFormatting sqref="CA43:CA47">
    <cfRule type="cellIs" dxfId="18" priority="18" operator="greaterThan">
      <formula>BL43</formula>
    </cfRule>
    <cfRule type="expression" dxfId="17" priority="19">
      <formula>AND(BL43&gt;0,CA43=0)</formula>
    </cfRule>
  </conditionalFormatting>
  <conditionalFormatting sqref="BS43:BS47">
    <cfRule type="expression" dxfId="16" priority="17">
      <formula>AND(NOT(OR($AV43=72,$AV43=721,$AV43=73,$AV43=74,$AV43=75,$AV43=751)),$BS43&gt;0)</formula>
    </cfRule>
  </conditionalFormatting>
  <conditionalFormatting sqref="BT43:BT47">
    <cfRule type="expression" dxfId="15" priority="16">
      <formula>AND(NOT(OR($AV43=76,$AV43=77)),$BT43&gt;0)</formula>
    </cfRule>
  </conditionalFormatting>
  <conditionalFormatting sqref="CB43:CB47">
    <cfRule type="cellIs" dxfId="14" priority="14" stopIfTrue="1" operator="greaterThan">
      <formula>BM43</formula>
    </cfRule>
    <cfRule type="expression" dxfId="13" priority="15" stopIfTrue="1">
      <formula>AND(BM43&gt;0,CB43=0)</formula>
    </cfRule>
  </conditionalFormatting>
  <conditionalFormatting sqref="CB43:CB47">
    <cfRule type="expression" dxfId="12" priority="13">
      <formula>AND(BM43&gt;0,CB43=0)</formula>
    </cfRule>
  </conditionalFormatting>
  <conditionalFormatting sqref="CC43:CC47">
    <cfRule type="cellIs" dxfId="11" priority="11" stopIfTrue="1" operator="greaterThan">
      <formula>BN43</formula>
    </cfRule>
    <cfRule type="expression" dxfId="10" priority="12" stopIfTrue="1">
      <formula>AND(BN43&gt;0,CC43=0)</formula>
    </cfRule>
  </conditionalFormatting>
  <conditionalFormatting sqref="CC43:CC47">
    <cfRule type="expression" dxfId="9" priority="10">
      <formula>AND(BN43&gt;0,CC43=0)</formula>
    </cfRule>
  </conditionalFormatting>
  <conditionalFormatting sqref="CD43:CD47">
    <cfRule type="cellIs" dxfId="8" priority="8" stopIfTrue="1" operator="greaterThan">
      <formula>BO43</formula>
    </cfRule>
    <cfRule type="expression" dxfId="7" priority="9" stopIfTrue="1">
      <formula>AND(BO43&gt;0,CD43=0)</formula>
    </cfRule>
  </conditionalFormatting>
  <conditionalFormatting sqref="CD43:CD47">
    <cfRule type="expression" dxfId="6" priority="7">
      <formula>AND(BO43&gt;0,CD43=0)</formula>
    </cfRule>
  </conditionalFormatting>
  <conditionalFormatting sqref="CE43:CF47">
    <cfRule type="cellIs" dxfId="5" priority="5" stopIfTrue="1" operator="greaterThan">
      <formula>BP43</formula>
    </cfRule>
    <cfRule type="expression" dxfId="4" priority="6" stopIfTrue="1">
      <formula>AND(BP43&gt;0,CE43=0)</formula>
    </cfRule>
  </conditionalFormatting>
  <conditionalFormatting sqref="CE43:CF47">
    <cfRule type="expression" dxfId="3" priority="4">
      <formula>AND(BP43&gt;0,CE43=0)</formula>
    </cfRule>
  </conditionalFormatting>
  <conditionalFormatting sqref="CG43:CG47">
    <cfRule type="cellIs" dxfId="2" priority="2" stopIfTrue="1" operator="greaterThan">
      <formula>BR43</formula>
    </cfRule>
    <cfRule type="expression" dxfId="1" priority="3" stopIfTrue="1">
      <formula>AND(BR43&gt;0,CG43=0)</formula>
    </cfRule>
  </conditionalFormatting>
  <conditionalFormatting sqref="CG43:CG47">
    <cfRule type="expression" dxfId="0" priority="1">
      <formula>AND(BR43&gt;0,CG43=0)</formula>
    </cfRule>
  </conditionalFormatting>
  <dataValidations xWindow="362" yWindow="648" count="9">
    <dataValidation allowBlank="1" showInputMessage="1" showErrorMessage="1" promptTitle="titlu" prompt="1-titular_x000a_2-titular2_x000a_3-norma" sqref="BE93"/>
    <dataValidation allowBlank="1" showInputMessage="1" showErrorMessage="1" errorTitle="Eroare de completare" error="Se introduc doar numere intre 1 si 77 (inclusiv cele cu zecimale), din col. A, din sheet-ul &quot;Domenii-CNATDCU&quot;" sqref="AW9:AW85"/>
    <dataValidation type="list" allowBlank="1" showInputMessage="1" showErrorMessage="1" sqref="D9:D85">
      <formula1>$C$101:$C$110</formula1>
    </dataValidation>
    <dataValidation operator="equal" allowBlank="1" showInputMessage="1" showErrorMessage="1" errorTitle="Eroare de completare:" error="CNP gresit introdus, vă rugăm verificaţi!" sqref="C9:C85"/>
    <dataValidation type="whole" allowBlank="1" showInputMessage="1" showErrorMessage="1" errorTitle="Eroare de completare:" error="Se introduc doar valorile 1 sau 0." promptTitle="Calitate conducator doctorat" prompt="1 - DA_x000a_0 - NU" sqref="F9:F85">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E9:E85">
      <formula1>1</formula1>
      <formula2>3</formula2>
    </dataValidation>
    <dataValidation type="decimal" allowBlank="1" showInputMessage="1" showErrorMessage="1" errorTitle="Eroare de completare:" error="Se introduc doar valori pozitive, valori cel mult egale cu 1 (cu maximum doua zecimale)." sqref="G9:AT85">
      <formula1>0</formula1>
      <formula2>1</formula2>
    </dataValidation>
    <dataValidation operator="greaterThanOrEqual" allowBlank="1" showInputMessage="1" showErrorMessage="1" sqref="AZ50:AZ81 BD50:BG81 BS48:BS58 AX50:AX81 BD48:BG48 AX9:AX29 BS63:BS81 AZ9:AZ29 BH48:BR81 AX31:AX48 AZ31:AZ48 BD9:BT47 BT48:BT81"/>
    <dataValidation type="whole" operator="equal" showInputMessage="1" showErrorMessage="1" prompt="Se va trece doar valoarea &quot;1&quot; , daca un cadru didactic nu a indeplinit cel putin un criteriu CNATDCU obligatoriu" sqref="AY50:AY81 AY9:AY29 AY31:AY48">
      <formula1>1</formula1>
    </dataValidation>
  </dataValidations>
  <pageMargins left="0.15748031496062992" right="0.11811023622047245" top="0.59055118110236227" bottom="0.15748031496062992" header="0.19685039370078741" footer="0.15748031496062992"/>
  <pageSetup paperSize="8" scale="75" fitToWidth="0" orientation="landscape" r:id="rId1"/>
  <headerFooter>
    <oddHeader>&amp;LAnexa 1. Tabel instituţional privind normarea şi activitatea de cercetare a cadrelor didactice şi de cercetare titulare din universitate&amp;R&amp;9Consiliul Naţional pentru Finanţarea Învăţământului Superior</oddHeader>
    <oddFooter>&amp;R&amp;8&amp;P/&amp;N</oddFooter>
  </headerFooter>
  <extLst xmlns:x14="http://schemas.microsoft.com/office/spreadsheetml/2009/9/main">
    <ext uri="{78C0D931-6437-407d-A8EE-F0AAD7539E65}">
      <x14:conditionalFormattings>
        <x14:conditionalFormatting xmlns:xm="http://schemas.microsoft.com/office/excel/2006/main">
          <x14:cfRule type="expression" priority="156" id="{F04B3C78-DC4D-4F94-BDB6-5BCCA1F35CC6}">
            <xm:f>VLOOKUP(G$8,'Ramuri-Stiinta'!$A$2:$C$41,3,FALSE)=1</xm:f>
            <x14:dxf>
              <fill>
                <patternFill>
                  <bgColor theme="8" tint="0.79998168889431442"/>
                </patternFill>
              </fill>
            </x14:dxf>
          </x14:cfRule>
          <xm:sqref>G9:AT9</xm:sqref>
        </x14:conditionalFormatting>
        <x14:conditionalFormatting xmlns:xm="http://schemas.microsoft.com/office/excel/2006/main">
          <x14:cfRule type="expression" priority="155" id="{958D1277-71DA-4E40-BB78-DAF32A1CABAB}">
            <xm:f>VLOOKUP(G$8,'Ramuri-Stiinta'!$A$2:$C$41,3,FALSE)=1</xm:f>
            <x14:dxf>
              <fill>
                <patternFill>
                  <bgColor theme="8" tint="0.79998168889431442"/>
                </patternFill>
              </fill>
            </x14:dxf>
          </x14:cfRule>
          <xm:sqref>G10:G43 G47</xm:sqref>
        </x14:conditionalFormatting>
        <x14:conditionalFormatting xmlns:xm="http://schemas.microsoft.com/office/excel/2006/main">
          <x14:cfRule type="expression" priority="154" id="{3C924C52-84AB-4894-BB49-7827488AD629}">
            <xm:f>VLOOKUP(H$8,'Ramuri-Stiinta'!$A$2:$C$41,3,FALSE)=1</xm:f>
            <x14:dxf>
              <fill>
                <patternFill>
                  <bgColor theme="8" tint="0.79998168889431442"/>
                </patternFill>
              </fill>
            </x14:dxf>
          </x14:cfRule>
          <xm:sqref>H10:AT43 H47:AT47</xm:sqref>
        </x14:conditionalFormatting>
        <x14:conditionalFormatting xmlns:xm="http://schemas.microsoft.com/office/excel/2006/main">
          <x14:cfRule type="expression" priority="134" id="{D6C8C670-4156-4F85-91C0-2F270ABBCA62}">
            <xm:f>VLOOKUP(G$8,'Ramuri-Stiinta'!$A$2:$C$41,3,FALSE)=1</xm:f>
            <x14:dxf>
              <fill>
                <patternFill>
                  <bgColor theme="8" tint="0.79998168889431442"/>
                </patternFill>
              </fill>
            </x14:dxf>
          </x14:cfRule>
          <xm:sqref>G44</xm:sqref>
        </x14:conditionalFormatting>
        <x14:conditionalFormatting xmlns:xm="http://schemas.microsoft.com/office/excel/2006/main">
          <x14:cfRule type="expression" priority="133" id="{49FC625C-655B-4F90-9BAE-2DFC278CAB4D}">
            <xm:f>VLOOKUP(H$8,'Ramuri-Stiinta'!$A$2:$C$41,3,FALSE)=1</xm:f>
            <x14:dxf>
              <fill>
                <patternFill>
                  <bgColor theme="8" tint="0.79998168889431442"/>
                </patternFill>
              </fill>
            </x14:dxf>
          </x14:cfRule>
          <xm:sqref>H44:AT44</xm:sqref>
        </x14:conditionalFormatting>
        <x14:conditionalFormatting xmlns:xm="http://schemas.microsoft.com/office/excel/2006/main">
          <x14:cfRule type="expression" priority="115" id="{5EB8355B-AA4D-4331-80DA-026FE334A808}">
            <xm:f>VLOOKUP(G$8,'Ramuri-Stiinta'!$A$2:$C$41,3,FALSE)=1</xm:f>
            <x14:dxf>
              <fill>
                <patternFill>
                  <bgColor theme="8" tint="0.79998168889431442"/>
                </patternFill>
              </fill>
            </x14:dxf>
          </x14:cfRule>
          <xm:sqref>G45</xm:sqref>
        </x14:conditionalFormatting>
        <x14:conditionalFormatting xmlns:xm="http://schemas.microsoft.com/office/excel/2006/main">
          <x14:cfRule type="expression" priority="114" id="{C0CAB49C-5164-4901-825F-01A39E6EB489}">
            <xm:f>VLOOKUP(H$8,'Ramuri-Stiinta'!$A$2:$C$41,3,FALSE)=1</xm:f>
            <x14:dxf>
              <fill>
                <patternFill>
                  <bgColor theme="8" tint="0.79998168889431442"/>
                </patternFill>
              </fill>
            </x14:dxf>
          </x14:cfRule>
          <xm:sqref>H45:AT45</xm:sqref>
        </x14:conditionalFormatting>
        <x14:conditionalFormatting xmlns:xm="http://schemas.microsoft.com/office/excel/2006/main">
          <x14:cfRule type="expression" priority="66" id="{FC5EAD29-FF7A-4E60-8077-821F0CC287CC}">
            <xm:f>VLOOKUP(G$8,'Ramuri-Stiinta'!$A$2:$C$41,3,FALSE)=1</xm:f>
            <x14:dxf>
              <fill>
                <patternFill>
                  <bgColor theme="8" tint="0.79998168889431442"/>
                </patternFill>
              </fill>
            </x14:dxf>
          </x14:cfRule>
          <xm:sqref>G46</xm:sqref>
        </x14:conditionalFormatting>
        <x14:conditionalFormatting xmlns:xm="http://schemas.microsoft.com/office/excel/2006/main">
          <x14:cfRule type="expression" priority="65" id="{F071540E-503B-4FC0-9A5A-4FB72143143F}">
            <xm:f>VLOOKUP(H$8,'Ramuri-Stiinta'!$A$2:$C$41,3,FALSE)=1</xm:f>
            <x14:dxf>
              <fill>
                <patternFill>
                  <bgColor theme="8" tint="0.79998168889431442"/>
                </patternFill>
              </fill>
            </x14:dxf>
          </x14:cfRule>
          <xm:sqref>H46:AT46</xm:sqref>
        </x14:conditionalFormatting>
        <x14:conditionalFormatting xmlns:xm="http://schemas.microsoft.com/office/excel/2006/main">
          <x14:cfRule type="expression" priority="21" id="{46739342-C570-49F3-9257-F9B58A9B210C}">
            <xm:f>VLOOKUP(G$8,'Ramuri-Stiinta'!$A$2:$C$41,3,FALSE)=1</xm:f>
            <x14:dxf>
              <fill>
                <patternFill>
                  <bgColor theme="8" tint="0.79998168889431442"/>
                </patternFill>
              </fill>
            </x14:dxf>
          </x14:cfRule>
          <xm:sqref>G48</xm:sqref>
        </x14:conditionalFormatting>
        <x14:conditionalFormatting xmlns:xm="http://schemas.microsoft.com/office/excel/2006/main">
          <x14:cfRule type="expression" priority="20" id="{3E22A1D6-06E1-4876-9CC2-ED36F2E04D66}">
            <xm:f>VLOOKUP(H$8,'Ramuri-Stiinta'!$A$2:$C$41,3,FALSE)=1</xm:f>
            <x14:dxf>
              <fill>
                <patternFill>
                  <bgColor theme="8" tint="0.79998168889431442"/>
                </patternFill>
              </fill>
            </x14:dxf>
          </x14:cfRule>
          <xm:sqref>H48:AT48</xm:sqref>
        </x14:conditionalFormatting>
      </x14:conditionalFormattings>
    </ext>
    <ext uri="{CCE6A557-97BC-4b89-ADB6-D9C93CAAB3DF}">
      <x14:dataValidations xmlns:xm="http://schemas.microsoft.com/office/excel/2006/main" xWindow="362" yWindow="648" count="1">
        <x14:dataValidation type="list" allowBlank="1" showDropDown="1" showInputMessage="1" showErrorMessage="1" errorTitle="Domenii CNATDCU" error="Va rugam sa introduceti o valoare valida din sheet-ul Domenii-CNATDCU, coloana A">
          <x14:formula1>
            <xm:f>'Domenii-CNATDCU'!$A$2:$A$87</xm:f>
          </x14:formula1>
          <xm:sqref>AV9:AV48</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rgb="FF00B050"/>
  </sheetPr>
  <dimension ref="A1:D42"/>
  <sheetViews>
    <sheetView workbookViewId="0">
      <selection activeCell="J15" sqref="J15"/>
    </sheetView>
  </sheetViews>
  <sheetFormatPr defaultColWidth="9.140625" defaultRowHeight="15"/>
  <cols>
    <col min="1" max="1" width="5.7109375" style="8" customWidth="1"/>
    <col min="2" max="2" width="31.85546875" style="9" customWidth="1"/>
    <col min="3" max="3" width="9.7109375" style="10" customWidth="1"/>
    <col min="4" max="4" width="31.85546875" style="9" customWidth="1"/>
    <col min="5" max="16384" width="9.140625" style="3"/>
  </cols>
  <sheetData>
    <row r="1" spans="1:4" ht="21" customHeight="1">
      <c r="A1" s="12" t="s">
        <v>76</v>
      </c>
      <c r="B1" s="17" t="s">
        <v>70</v>
      </c>
      <c r="C1" s="17" t="s">
        <v>85</v>
      </c>
      <c r="D1" s="17" t="s">
        <v>99</v>
      </c>
    </row>
    <row r="2" spans="1:4">
      <c r="A2" s="19">
        <v>1</v>
      </c>
      <c r="B2" s="18" t="s">
        <v>11</v>
      </c>
      <c r="C2" s="20"/>
      <c r="D2" s="221" t="s">
        <v>42</v>
      </c>
    </row>
    <row r="3" spans="1:4">
      <c r="A3" s="19">
        <v>40</v>
      </c>
      <c r="B3" s="18" t="s">
        <v>103</v>
      </c>
      <c r="C3" s="20"/>
      <c r="D3" s="222"/>
    </row>
    <row r="4" spans="1:4">
      <c r="A4" s="19">
        <v>2</v>
      </c>
      <c r="B4" s="18" t="s">
        <v>12</v>
      </c>
      <c r="C4" s="20"/>
      <c r="D4" s="222"/>
    </row>
    <row r="5" spans="1:4">
      <c r="A5" s="19">
        <v>3</v>
      </c>
      <c r="B5" s="18" t="s">
        <v>13</v>
      </c>
      <c r="C5" s="20"/>
      <c r="D5" s="222"/>
    </row>
    <row r="6" spans="1:4">
      <c r="A6" s="19">
        <v>4</v>
      </c>
      <c r="B6" s="18" t="s">
        <v>14</v>
      </c>
      <c r="C6" s="20"/>
      <c r="D6" s="222"/>
    </row>
    <row r="7" spans="1:4">
      <c r="A7" s="19">
        <v>5</v>
      </c>
      <c r="B7" s="18" t="s">
        <v>15</v>
      </c>
      <c r="C7" s="20"/>
      <c r="D7" s="222" t="s">
        <v>43</v>
      </c>
    </row>
    <row r="8" spans="1:4">
      <c r="A8" s="19">
        <v>6</v>
      </c>
      <c r="B8" s="18" t="s">
        <v>16</v>
      </c>
      <c r="C8" s="20"/>
      <c r="D8" s="222"/>
    </row>
    <row r="9" spans="1:4">
      <c r="A9" s="19">
        <v>7</v>
      </c>
      <c r="B9" s="18" t="s">
        <v>17</v>
      </c>
      <c r="C9" s="20"/>
      <c r="D9" s="222"/>
    </row>
    <row r="10" spans="1:4">
      <c r="A10" s="19">
        <v>8</v>
      </c>
      <c r="B10" s="18" t="s">
        <v>18</v>
      </c>
      <c r="C10" s="20"/>
      <c r="D10" s="222"/>
    </row>
    <row r="11" spans="1:4">
      <c r="A11" s="19">
        <v>9</v>
      </c>
      <c r="B11" s="18" t="s">
        <v>19</v>
      </c>
      <c r="C11" s="20"/>
      <c r="D11" s="222"/>
    </row>
    <row r="12" spans="1:4" ht="27">
      <c r="A12" s="19">
        <v>10</v>
      </c>
      <c r="B12" s="18" t="s">
        <v>20</v>
      </c>
      <c r="C12" s="20"/>
      <c r="D12" s="222"/>
    </row>
    <row r="13" spans="1:4" ht="27">
      <c r="A13" s="19">
        <v>11</v>
      </c>
      <c r="B13" s="18" t="s">
        <v>21</v>
      </c>
      <c r="C13" s="20"/>
      <c r="D13" s="222"/>
    </row>
    <row r="14" spans="1:4">
      <c r="A14" s="19">
        <v>12</v>
      </c>
      <c r="B14" s="18" t="s">
        <v>22</v>
      </c>
      <c r="C14" s="20"/>
      <c r="D14" s="222" t="s">
        <v>44</v>
      </c>
    </row>
    <row r="15" spans="1:4">
      <c r="A15" s="19">
        <v>13</v>
      </c>
      <c r="B15" s="18" t="s">
        <v>23</v>
      </c>
      <c r="C15" s="20"/>
      <c r="D15" s="222"/>
    </row>
    <row r="16" spans="1:4">
      <c r="A16" s="19">
        <v>14</v>
      </c>
      <c r="B16" s="18" t="s">
        <v>24</v>
      </c>
      <c r="C16" s="20"/>
      <c r="D16" s="222"/>
    </row>
    <row r="17" spans="1:4">
      <c r="A17" s="19">
        <v>15</v>
      </c>
      <c r="B17" s="18" t="s">
        <v>25</v>
      </c>
      <c r="C17" s="20"/>
      <c r="D17" s="222"/>
    </row>
    <row r="18" spans="1:4">
      <c r="A18" s="19">
        <v>16</v>
      </c>
      <c r="B18" s="18" t="s">
        <v>26</v>
      </c>
      <c r="C18" s="20"/>
      <c r="D18" s="222"/>
    </row>
    <row r="19" spans="1:4">
      <c r="A19" s="19">
        <v>17</v>
      </c>
      <c r="B19" s="18" t="s">
        <v>27</v>
      </c>
      <c r="C19" s="20"/>
      <c r="D19" s="222"/>
    </row>
    <row r="20" spans="1:4">
      <c r="A20" s="19">
        <v>18</v>
      </c>
      <c r="B20" s="18" t="s">
        <v>28</v>
      </c>
      <c r="C20" s="20"/>
      <c r="D20" s="222" t="s">
        <v>45</v>
      </c>
    </row>
    <row r="21" spans="1:4">
      <c r="A21" s="19">
        <v>19</v>
      </c>
      <c r="B21" s="18" t="s">
        <v>29</v>
      </c>
      <c r="C21" s="20"/>
      <c r="D21" s="222"/>
    </row>
    <row r="22" spans="1:4">
      <c r="A22" s="19">
        <v>20</v>
      </c>
      <c r="B22" s="18" t="s">
        <v>30</v>
      </c>
      <c r="C22" s="20"/>
      <c r="D22" s="222"/>
    </row>
    <row r="23" spans="1:4">
      <c r="A23" s="19">
        <v>21</v>
      </c>
      <c r="B23" s="18" t="s">
        <v>31</v>
      </c>
      <c r="C23" s="20"/>
      <c r="D23" s="222"/>
    </row>
    <row r="24" spans="1:4">
      <c r="A24" s="19">
        <v>22</v>
      </c>
      <c r="B24" s="18" t="s">
        <v>32</v>
      </c>
      <c r="C24" s="20"/>
      <c r="D24" s="222"/>
    </row>
    <row r="25" spans="1:4">
      <c r="A25" s="19">
        <v>23</v>
      </c>
      <c r="B25" s="18" t="s">
        <v>33</v>
      </c>
      <c r="C25" s="20"/>
      <c r="D25" s="222"/>
    </row>
    <row r="26" spans="1:4" ht="27">
      <c r="A26" s="19">
        <v>24</v>
      </c>
      <c r="B26" s="18" t="s">
        <v>46</v>
      </c>
      <c r="C26" s="20"/>
      <c r="D26" s="222"/>
    </row>
    <row r="27" spans="1:4" ht="27">
      <c r="A27" s="19">
        <v>25</v>
      </c>
      <c r="B27" s="18" t="s">
        <v>47</v>
      </c>
      <c r="C27" s="20"/>
      <c r="D27" s="222"/>
    </row>
    <row r="28" spans="1:4">
      <c r="A28" s="19">
        <v>26</v>
      </c>
      <c r="B28" s="18" t="s">
        <v>34</v>
      </c>
      <c r="C28" s="20"/>
      <c r="D28" s="222"/>
    </row>
    <row r="29" spans="1:4">
      <c r="A29" s="19">
        <v>27</v>
      </c>
      <c r="B29" s="18" t="s">
        <v>35</v>
      </c>
      <c r="C29" s="20"/>
      <c r="D29" s="222" t="s">
        <v>48</v>
      </c>
    </row>
    <row r="30" spans="1:4">
      <c r="A30" s="19">
        <v>28</v>
      </c>
      <c r="B30" s="18" t="s">
        <v>36</v>
      </c>
      <c r="C30" s="20"/>
      <c r="D30" s="222"/>
    </row>
    <row r="31" spans="1:4">
      <c r="A31" s="19">
        <v>29</v>
      </c>
      <c r="B31" s="18" t="s">
        <v>37</v>
      </c>
      <c r="C31" s="20"/>
      <c r="D31" s="222"/>
    </row>
    <row r="32" spans="1:4">
      <c r="A32" s="19">
        <v>30</v>
      </c>
      <c r="B32" s="18" t="s">
        <v>38</v>
      </c>
      <c r="C32" s="20"/>
      <c r="D32" s="222"/>
    </row>
    <row r="33" spans="1:4">
      <c r="A33" s="19">
        <v>31</v>
      </c>
      <c r="B33" s="18" t="s">
        <v>39</v>
      </c>
      <c r="C33" s="20"/>
      <c r="D33" s="222"/>
    </row>
    <row r="34" spans="1:4">
      <c r="A34" s="19">
        <v>32</v>
      </c>
      <c r="B34" s="18" t="s">
        <v>40</v>
      </c>
      <c r="C34" s="20"/>
      <c r="D34" s="222"/>
    </row>
    <row r="35" spans="1:4">
      <c r="A35" s="19">
        <v>33</v>
      </c>
      <c r="B35" s="18" t="s">
        <v>49</v>
      </c>
      <c r="C35" s="20"/>
      <c r="D35" s="222"/>
    </row>
    <row r="36" spans="1:4">
      <c r="A36" s="19">
        <v>34</v>
      </c>
      <c r="B36" s="18" t="s">
        <v>50</v>
      </c>
      <c r="C36" s="20"/>
      <c r="D36" s="222"/>
    </row>
    <row r="37" spans="1:4">
      <c r="A37" s="19">
        <v>35</v>
      </c>
      <c r="B37" s="18" t="s">
        <v>51</v>
      </c>
      <c r="C37" s="20"/>
      <c r="D37" s="222"/>
    </row>
    <row r="38" spans="1:4">
      <c r="A38" s="19">
        <v>36</v>
      </c>
      <c r="B38" s="18" t="s">
        <v>52</v>
      </c>
      <c r="C38" s="20"/>
      <c r="D38" s="222"/>
    </row>
    <row r="39" spans="1:4">
      <c r="A39" s="19">
        <v>37</v>
      </c>
      <c r="B39" s="18" t="s">
        <v>54</v>
      </c>
      <c r="C39" s="20"/>
      <c r="D39" s="222"/>
    </row>
    <row r="40" spans="1:4">
      <c r="A40" s="19">
        <v>38</v>
      </c>
      <c r="B40" s="18" t="s">
        <v>53</v>
      </c>
      <c r="C40" s="20"/>
      <c r="D40" s="222"/>
    </row>
    <row r="41" spans="1:4">
      <c r="A41" s="19">
        <v>39</v>
      </c>
      <c r="B41" s="18" t="s">
        <v>101</v>
      </c>
      <c r="C41" s="20"/>
      <c r="D41" s="22" t="s">
        <v>100</v>
      </c>
    </row>
    <row r="42" spans="1:4">
      <c r="A42" s="3"/>
      <c r="B42" s="3"/>
    </row>
  </sheetData>
  <sheetProtection sheet="1" objects="1" scenarios="1"/>
  <mergeCells count="5">
    <mergeCell ref="D2:D6"/>
    <mergeCell ref="D7:D13"/>
    <mergeCell ref="D14:D19"/>
    <mergeCell ref="D20:D28"/>
    <mergeCell ref="D29:D40"/>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1">
      <formula1>1</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codeName="Sheet3"/>
  <dimension ref="A1:H87"/>
  <sheetViews>
    <sheetView topLeftCell="A46" workbookViewId="0">
      <selection activeCell="A59" sqref="A59:D59"/>
    </sheetView>
  </sheetViews>
  <sheetFormatPr defaultColWidth="9.140625" defaultRowHeight="15"/>
  <cols>
    <col min="1" max="1" width="8.5703125" style="109" bestFit="1" customWidth="1"/>
    <col min="2" max="2" width="5.5703125" style="28" hidden="1" customWidth="1"/>
    <col min="3" max="3" width="29.140625" style="112" bestFit="1" customWidth="1"/>
    <col min="4" max="4" width="46" style="9" customWidth="1"/>
    <col min="5" max="5" width="31.85546875" style="23" customWidth="1"/>
    <col min="6" max="16384" width="9.140625" style="3"/>
  </cols>
  <sheetData>
    <row r="1" spans="1:5" ht="26.25" thickBot="1">
      <c r="A1" s="104" t="s">
        <v>166</v>
      </c>
      <c r="B1" s="29" t="s">
        <v>162</v>
      </c>
      <c r="C1" s="25" t="s">
        <v>163</v>
      </c>
      <c r="D1" s="25" t="s">
        <v>55</v>
      </c>
      <c r="E1" s="25" t="s">
        <v>161</v>
      </c>
    </row>
    <row r="2" spans="1:5">
      <c r="A2" s="105">
        <v>1</v>
      </c>
      <c r="B2" s="30">
        <v>1</v>
      </c>
      <c r="C2" s="26" t="s">
        <v>11</v>
      </c>
      <c r="D2" s="26" t="s">
        <v>11</v>
      </c>
      <c r="E2" s="223" t="s">
        <v>42</v>
      </c>
    </row>
    <row r="3" spans="1:5">
      <c r="A3" s="106">
        <v>2</v>
      </c>
      <c r="B3" s="31">
        <v>2</v>
      </c>
      <c r="C3" s="18" t="s">
        <v>103</v>
      </c>
      <c r="D3" s="18" t="s">
        <v>103</v>
      </c>
      <c r="E3" s="224"/>
    </row>
    <row r="4" spans="1:5">
      <c r="A4" s="106">
        <v>3</v>
      </c>
      <c r="B4" s="31">
        <v>3</v>
      </c>
      <c r="C4" s="18" t="s">
        <v>12</v>
      </c>
      <c r="D4" s="18" t="s">
        <v>12</v>
      </c>
      <c r="E4" s="224"/>
    </row>
    <row r="5" spans="1:5">
      <c r="A5" s="106">
        <v>4</v>
      </c>
      <c r="B5" s="31">
        <v>4</v>
      </c>
      <c r="C5" s="18" t="s">
        <v>104</v>
      </c>
      <c r="D5" s="18" t="s">
        <v>13</v>
      </c>
      <c r="E5" s="224"/>
    </row>
    <row r="6" spans="1:5">
      <c r="A6" s="106">
        <v>5</v>
      </c>
      <c r="B6" s="31">
        <v>5</v>
      </c>
      <c r="C6" s="18" t="s">
        <v>105</v>
      </c>
      <c r="D6" s="18" t="s">
        <v>13</v>
      </c>
      <c r="E6" s="224"/>
    </row>
    <row r="7" spans="1:5">
      <c r="A7" s="106">
        <v>6</v>
      </c>
      <c r="B7" s="31">
        <v>6</v>
      </c>
      <c r="C7" s="18" t="s">
        <v>106</v>
      </c>
      <c r="D7" s="18" t="s">
        <v>14</v>
      </c>
      <c r="E7" s="224"/>
    </row>
    <row r="8" spans="1:5">
      <c r="A8" s="106">
        <v>7</v>
      </c>
      <c r="B8" s="31">
        <v>7</v>
      </c>
      <c r="C8" s="18" t="s">
        <v>107</v>
      </c>
      <c r="D8" s="18" t="s">
        <v>14</v>
      </c>
      <c r="E8" s="224"/>
    </row>
    <row r="9" spans="1:5">
      <c r="A9" s="106">
        <v>8</v>
      </c>
      <c r="B9" s="31">
        <v>8</v>
      </c>
      <c r="C9" s="18" t="s">
        <v>164</v>
      </c>
      <c r="D9" s="18" t="s">
        <v>14</v>
      </c>
      <c r="E9" s="224"/>
    </row>
    <row r="10" spans="1:5" ht="15.75" thickBot="1">
      <c r="A10" s="106">
        <v>801</v>
      </c>
      <c r="B10" s="31">
        <v>801</v>
      </c>
      <c r="C10" s="27" t="s">
        <v>165</v>
      </c>
      <c r="D10" s="27" t="s">
        <v>14</v>
      </c>
      <c r="E10" s="225"/>
    </row>
    <row r="11" spans="1:5">
      <c r="A11" s="105">
        <v>9</v>
      </c>
      <c r="B11" s="30">
        <v>9</v>
      </c>
      <c r="C11" s="110" t="s">
        <v>202</v>
      </c>
      <c r="D11" s="26" t="s">
        <v>15</v>
      </c>
      <c r="E11" s="223" t="s">
        <v>43</v>
      </c>
    </row>
    <row r="12" spans="1:5" ht="15" customHeight="1">
      <c r="A12" s="106">
        <v>10</v>
      </c>
      <c r="B12" s="31">
        <v>10</v>
      </c>
      <c r="C12" s="110" t="s">
        <v>203</v>
      </c>
      <c r="D12" s="18" t="s">
        <v>15</v>
      </c>
      <c r="E12" s="224"/>
    </row>
    <row r="13" spans="1:5">
      <c r="A13" s="106">
        <v>11</v>
      </c>
      <c r="B13" s="31">
        <v>11</v>
      </c>
      <c r="C13" s="18" t="s">
        <v>108</v>
      </c>
      <c r="D13" s="18" t="s">
        <v>16</v>
      </c>
      <c r="E13" s="224"/>
    </row>
    <row r="14" spans="1:5">
      <c r="A14" s="106">
        <v>12</v>
      </c>
      <c r="B14" s="31">
        <v>12</v>
      </c>
      <c r="C14" s="18" t="s">
        <v>109</v>
      </c>
      <c r="D14" s="18" t="s">
        <v>16</v>
      </c>
      <c r="E14" s="224"/>
    </row>
    <row r="15" spans="1:5">
      <c r="A15" s="106">
        <v>13</v>
      </c>
      <c r="B15" s="31">
        <v>13</v>
      </c>
      <c r="C15" s="18" t="s">
        <v>110</v>
      </c>
      <c r="D15" s="18" t="s">
        <v>16</v>
      </c>
      <c r="E15" s="224"/>
    </row>
    <row r="16" spans="1:5">
      <c r="A16" s="106">
        <v>14</v>
      </c>
      <c r="B16" s="31">
        <v>14</v>
      </c>
      <c r="C16" s="18" t="s">
        <v>111</v>
      </c>
      <c r="D16" s="18" t="s">
        <v>17</v>
      </c>
      <c r="E16" s="224"/>
    </row>
    <row r="17" spans="1:5">
      <c r="A17" s="106">
        <v>15</v>
      </c>
      <c r="B17" s="31">
        <v>15</v>
      </c>
      <c r="C17" s="18" t="s">
        <v>112</v>
      </c>
      <c r="D17" s="18" t="s">
        <v>17</v>
      </c>
      <c r="E17" s="224"/>
    </row>
    <row r="18" spans="1:5">
      <c r="A18" s="106">
        <v>16</v>
      </c>
      <c r="B18" s="31">
        <v>16</v>
      </c>
      <c r="C18" s="18" t="s">
        <v>113</v>
      </c>
      <c r="D18" s="18" t="s">
        <v>17</v>
      </c>
      <c r="E18" s="224"/>
    </row>
    <row r="19" spans="1:5">
      <c r="A19" s="106">
        <v>17</v>
      </c>
      <c r="B19" s="31">
        <v>17</v>
      </c>
      <c r="C19" s="18" t="s">
        <v>114</v>
      </c>
      <c r="D19" s="18" t="s">
        <v>18</v>
      </c>
      <c r="E19" s="224"/>
    </row>
    <row r="20" spans="1:5">
      <c r="A20" s="106">
        <v>18</v>
      </c>
      <c r="B20" s="31">
        <v>18</v>
      </c>
      <c r="C20" s="18" t="s">
        <v>115</v>
      </c>
      <c r="D20" s="18" t="s">
        <v>18</v>
      </c>
      <c r="E20" s="224"/>
    </row>
    <row r="21" spans="1:5">
      <c r="A21" s="106">
        <v>19</v>
      </c>
      <c r="B21" s="31">
        <v>19</v>
      </c>
      <c r="C21" s="18" t="s">
        <v>18</v>
      </c>
      <c r="D21" s="18" t="s">
        <v>18</v>
      </c>
      <c r="E21" s="224"/>
    </row>
    <row r="22" spans="1:5">
      <c r="A22" s="106">
        <v>20</v>
      </c>
      <c r="B22" s="31">
        <v>20</v>
      </c>
      <c r="C22" s="18" t="s">
        <v>116</v>
      </c>
      <c r="D22" s="18" t="s">
        <v>19</v>
      </c>
      <c r="E22" s="224"/>
    </row>
    <row r="23" spans="1:5">
      <c r="A23" s="106">
        <v>21</v>
      </c>
      <c r="B23" s="31">
        <v>21</v>
      </c>
      <c r="C23" s="18" t="s">
        <v>117</v>
      </c>
      <c r="D23" s="18" t="s">
        <v>19</v>
      </c>
      <c r="E23" s="224"/>
    </row>
    <row r="24" spans="1:5">
      <c r="A24" s="106">
        <v>22</v>
      </c>
      <c r="B24" s="31">
        <v>22</v>
      </c>
      <c r="C24" s="18" t="s">
        <v>118</v>
      </c>
      <c r="D24" s="18" t="s">
        <v>19</v>
      </c>
      <c r="E24" s="224"/>
    </row>
    <row r="25" spans="1:5">
      <c r="A25" s="106">
        <v>23</v>
      </c>
      <c r="B25" s="31">
        <v>23</v>
      </c>
      <c r="C25" s="18" t="s">
        <v>119</v>
      </c>
      <c r="D25" s="18" t="s">
        <v>19</v>
      </c>
      <c r="E25" s="224"/>
    </row>
    <row r="26" spans="1:5" ht="27">
      <c r="A26" s="106">
        <v>24</v>
      </c>
      <c r="B26" s="31">
        <v>24</v>
      </c>
      <c r="C26" s="18" t="s">
        <v>120</v>
      </c>
      <c r="D26" s="18" t="s">
        <v>19</v>
      </c>
      <c r="E26" s="224"/>
    </row>
    <row r="27" spans="1:5">
      <c r="A27" s="106">
        <v>25</v>
      </c>
      <c r="B27" s="31">
        <v>25</v>
      </c>
      <c r="C27" s="18" t="s">
        <v>121</v>
      </c>
      <c r="D27" s="18" t="s">
        <v>19</v>
      </c>
      <c r="E27" s="224"/>
    </row>
    <row r="28" spans="1:5">
      <c r="A28" s="106">
        <v>26</v>
      </c>
      <c r="B28" s="31">
        <v>26</v>
      </c>
      <c r="C28" s="18" t="s">
        <v>122</v>
      </c>
      <c r="D28" s="18" t="s">
        <v>19</v>
      </c>
      <c r="E28" s="224"/>
    </row>
    <row r="29" spans="1:5">
      <c r="A29" s="106">
        <v>27</v>
      </c>
      <c r="B29" s="31">
        <v>27</v>
      </c>
      <c r="C29" s="18" t="s">
        <v>123</v>
      </c>
      <c r="D29" s="18" t="s">
        <v>19</v>
      </c>
      <c r="E29" s="224"/>
    </row>
    <row r="30" spans="1:5">
      <c r="A30" s="106">
        <v>28</v>
      </c>
      <c r="B30" s="31">
        <v>28</v>
      </c>
      <c r="C30" s="18" t="s">
        <v>124</v>
      </c>
      <c r="D30" s="18" t="s">
        <v>20</v>
      </c>
      <c r="E30" s="224"/>
    </row>
    <row r="31" spans="1:5">
      <c r="A31" s="106">
        <v>29</v>
      </c>
      <c r="B31" s="31">
        <v>29</v>
      </c>
      <c r="C31" s="18" t="s">
        <v>125</v>
      </c>
      <c r="D31" s="18" t="s">
        <v>20</v>
      </c>
      <c r="E31" s="224"/>
    </row>
    <row r="32" spans="1:5">
      <c r="A32" s="106">
        <v>30</v>
      </c>
      <c r="B32" s="31">
        <v>30</v>
      </c>
      <c r="C32" s="18" t="s">
        <v>126</v>
      </c>
      <c r="D32" s="18" t="s">
        <v>21</v>
      </c>
      <c r="E32" s="224"/>
    </row>
    <row r="33" spans="1:5">
      <c r="A33" s="106">
        <v>31</v>
      </c>
      <c r="B33" s="31">
        <v>31</v>
      </c>
      <c r="C33" s="18" t="s">
        <v>127</v>
      </c>
      <c r="D33" s="18" t="s">
        <v>21</v>
      </c>
      <c r="E33" s="224"/>
    </row>
    <row r="34" spans="1:5">
      <c r="A34" s="106">
        <v>32</v>
      </c>
      <c r="B34" s="31">
        <v>34</v>
      </c>
      <c r="C34" s="18" t="s">
        <v>129</v>
      </c>
      <c r="D34" s="18" t="s">
        <v>21</v>
      </c>
      <c r="E34" s="224"/>
    </row>
    <row r="35" spans="1:5">
      <c r="A35" s="106">
        <v>33</v>
      </c>
      <c r="B35" s="31">
        <v>32</v>
      </c>
      <c r="C35" s="110" t="s">
        <v>204</v>
      </c>
      <c r="D35" s="18" t="s">
        <v>21</v>
      </c>
      <c r="E35" s="224"/>
    </row>
    <row r="36" spans="1:5">
      <c r="A36" s="106">
        <v>34</v>
      </c>
      <c r="B36" s="31">
        <v>33</v>
      </c>
      <c r="C36" s="18" t="s">
        <v>128</v>
      </c>
      <c r="D36" s="18" t="s">
        <v>21</v>
      </c>
      <c r="E36" s="224"/>
    </row>
    <row r="37" spans="1:5">
      <c r="A37" s="106">
        <v>35</v>
      </c>
      <c r="B37" s="31">
        <v>35</v>
      </c>
      <c r="C37" s="18" t="s">
        <v>130</v>
      </c>
      <c r="D37" s="18" t="s">
        <v>21</v>
      </c>
      <c r="E37" s="224"/>
    </row>
    <row r="38" spans="1:5">
      <c r="A38" s="106">
        <v>36</v>
      </c>
      <c r="B38" s="31">
        <v>36</v>
      </c>
      <c r="C38" s="18" t="s">
        <v>131</v>
      </c>
      <c r="D38" s="18" t="s">
        <v>21</v>
      </c>
      <c r="E38" s="224"/>
    </row>
    <row r="39" spans="1:5">
      <c r="A39" s="106">
        <v>37</v>
      </c>
      <c r="B39" s="31">
        <v>37</v>
      </c>
      <c r="C39" s="18" t="s">
        <v>132</v>
      </c>
      <c r="D39" s="18" t="s">
        <v>21</v>
      </c>
      <c r="E39" s="224"/>
    </row>
    <row r="40" spans="1:5">
      <c r="A40" s="106">
        <v>38</v>
      </c>
      <c r="B40" s="31">
        <v>38</v>
      </c>
      <c r="C40" s="18" t="s">
        <v>133</v>
      </c>
      <c r="D40" s="18" t="s">
        <v>21</v>
      </c>
      <c r="E40" s="224"/>
    </row>
    <row r="41" spans="1:5">
      <c r="A41" s="106"/>
      <c r="B41" s="31">
        <v>39</v>
      </c>
      <c r="C41" s="18" t="s">
        <v>134</v>
      </c>
      <c r="D41" s="18" t="s">
        <v>21</v>
      </c>
      <c r="E41" s="224"/>
    </row>
    <row r="42" spans="1:5" ht="15.75" thickBot="1">
      <c r="A42" s="107"/>
      <c r="B42" s="32">
        <v>40</v>
      </c>
      <c r="C42" s="18" t="s">
        <v>135</v>
      </c>
      <c r="D42" s="27" t="s">
        <v>21</v>
      </c>
      <c r="E42" s="225"/>
    </row>
    <row r="43" spans="1:5">
      <c r="A43" s="105">
        <v>39</v>
      </c>
      <c r="B43" s="30">
        <v>41</v>
      </c>
      <c r="C43" s="26" t="s">
        <v>22</v>
      </c>
      <c r="D43" s="26" t="s">
        <v>22</v>
      </c>
      <c r="E43" s="223" t="s">
        <v>44</v>
      </c>
    </row>
    <row r="44" spans="1:5">
      <c r="A44" s="106">
        <v>40</v>
      </c>
      <c r="B44" s="31">
        <v>42</v>
      </c>
      <c r="C44" s="18" t="s">
        <v>23</v>
      </c>
      <c r="D44" s="18" t="s">
        <v>23</v>
      </c>
      <c r="E44" s="224"/>
    </row>
    <row r="45" spans="1:5">
      <c r="A45" s="108">
        <v>41</v>
      </c>
      <c r="B45" s="33">
        <v>43</v>
      </c>
      <c r="C45" s="18" t="s">
        <v>136</v>
      </c>
      <c r="D45" s="18" t="s">
        <v>24</v>
      </c>
      <c r="E45" s="224"/>
    </row>
    <row r="46" spans="1:5">
      <c r="A46" s="106">
        <v>411</v>
      </c>
      <c r="B46" s="31">
        <v>44</v>
      </c>
      <c r="C46" s="18" t="s">
        <v>137</v>
      </c>
      <c r="D46" s="18" t="s">
        <v>24</v>
      </c>
      <c r="E46" s="224"/>
    </row>
    <row r="47" spans="1:5">
      <c r="A47" s="108">
        <v>412</v>
      </c>
      <c r="B47" s="33">
        <v>45</v>
      </c>
      <c r="C47" s="18" t="s">
        <v>138</v>
      </c>
      <c r="D47" s="18" t="s">
        <v>24</v>
      </c>
      <c r="E47" s="224"/>
    </row>
    <row r="48" spans="1:5">
      <c r="A48" s="106">
        <v>42</v>
      </c>
      <c r="B48" s="31">
        <v>46</v>
      </c>
      <c r="C48" s="18" t="s">
        <v>25</v>
      </c>
      <c r="D48" s="18" t="s">
        <v>25</v>
      </c>
      <c r="E48" s="224"/>
    </row>
    <row r="49" spans="1:5">
      <c r="A49" s="108">
        <v>43</v>
      </c>
      <c r="B49" s="33">
        <v>47</v>
      </c>
      <c r="C49" s="18" t="s">
        <v>139</v>
      </c>
      <c r="D49" s="18" t="s">
        <v>26</v>
      </c>
      <c r="E49" s="224"/>
    </row>
    <row r="50" spans="1:5">
      <c r="A50" s="106">
        <v>431</v>
      </c>
      <c r="B50" s="31">
        <v>48</v>
      </c>
      <c r="C50" s="18" t="s">
        <v>140</v>
      </c>
      <c r="D50" s="18" t="s">
        <v>26</v>
      </c>
      <c r="E50" s="224"/>
    </row>
    <row r="51" spans="1:5">
      <c r="A51" s="108">
        <v>44</v>
      </c>
      <c r="B51" s="33">
        <v>49</v>
      </c>
      <c r="C51" s="18" t="s">
        <v>141</v>
      </c>
      <c r="D51" s="18" t="s">
        <v>27</v>
      </c>
      <c r="E51" s="224"/>
    </row>
    <row r="52" spans="1:5" ht="15.75" thickBot="1">
      <c r="A52" s="106">
        <v>441</v>
      </c>
      <c r="B52" s="31">
        <v>50</v>
      </c>
      <c r="C52" s="27" t="s">
        <v>142</v>
      </c>
      <c r="D52" s="27" t="s">
        <v>27</v>
      </c>
      <c r="E52" s="225"/>
    </row>
    <row r="53" spans="1:5">
      <c r="A53" s="105">
        <v>45</v>
      </c>
      <c r="B53" s="30">
        <v>51</v>
      </c>
      <c r="C53" s="26" t="s">
        <v>143</v>
      </c>
      <c r="D53" s="26" t="s">
        <v>28</v>
      </c>
      <c r="E53" s="223" t="s">
        <v>45</v>
      </c>
    </row>
    <row r="54" spans="1:5">
      <c r="A54" s="106">
        <v>46</v>
      </c>
      <c r="B54" s="31">
        <v>52</v>
      </c>
      <c r="C54" s="18" t="s">
        <v>29</v>
      </c>
      <c r="D54" s="18" t="s">
        <v>29</v>
      </c>
      <c r="E54" s="224"/>
    </row>
    <row r="55" spans="1:5">
      <c r="A55" s="106">
        <v>47</v>
      </c>
      <c r="B55" s="31">
        <v>53</v>
      </c>
      <c r="C55" s="18" t="s">
        <v>30</v>
      </c>
      <c r="D55" s="18" t="s">
        <v>30</v>
      </c>
      <c r="E55" s="224"/>
    </row>
    <row r="56" spans="1:5">
      <c r="A56" s="106">
        <v>48</v>
      </c>
      <c r="B56" s="31">
        <v>54</v>
      </c>
      <c r="C56" s="111" t="s">
        <v>205</v>
      </c>
      <c r="D56" s="18" t="s">
        <v>31</v>
      </c>
      <c r="E56" s="224"/>
    </row>
    <row r="57" spans="1:5">
      <c r="A57" s="106">
        <v>49</v>
      </c>
      <c r="B57" s="31">
        <v>55</v>
      </c>
      <c r="C57" s="18" t="s">
        <v>31</v>
      </c>
      <c r="D57" s="18" t="s">
        <v>31</v>
      </c>
      <c r="E57" s="224"/>
    </row>
    <row r="58" spans="1:5">
      <c r="A58" s="106">
        <v>50</v>
      </c>
      <c r="B58" s="31">
        <v>56</v>
      </c>
      <c r="C58" s="18" t="s">
        <v>144</v>
      </c>
      <c r="D58" s="18" t="s">
        <v>32</v>
      </c>
      <c r="E58" s="224"/>
    </row>
    <row r="59" spans="1:5">
      <c r="A59" s="106">
        <v>51</v>
      </c>
      <c r="B59" s="31">
        <v>57</v>
      </c>
      <c r="C59" s="18" t="s">
        <v>32</v>
      </c>
      <c r="D59" s="18" t="s">
        <v>32</v>
      </c>
      <c r="E59" s="224"/>
    </row>
    <row r="60" spans="1:5">
      <c r="A60" s="106">
        <v>52</v>
      </c>
      <c r="B60" s="31">
        <v>58</v>
      </c>
      <c r="C60" s="18" t="s">
        <v>33</v>
      </c>
      <c r="D60" s="18" t="s">
        <v>33</v>
      </c>
      <c r="E60" s="224"/>
    </row>
    <row r="61" spans="1:5">
      <c r="A61" s="106">
        <v>53</v>
      </c>
      <c r="B61" s="31">
        <v>59</v>
      </c>
      <c r="C61" s="18" t="s">
        <v>145</v>
      </c>
      <c r="D61" s="18" t="s">
        <v>159</v>
      </c>
      <c r="E61" s="224"/>
    </row>
    <row r="62" spans="1:5">
      <c r="A62" s="106">
        <v>54</v>
      </c>
      <c r="B62" s="31">
        <v>60</v>
      </c>
      <c r="C62" s="111" t="s">
        <v>206</v>
      </c>
      <c r="D62" s="18" t="s">
        <v>159</v>
      </c>
      <c r="E62" s="224"/>
    </row>
    <row r="63" spans="1:5">
      <c r="A63" s="106">
        <v>55</v>
      </c>
      <c r="B63" s="31">
        <v>61</v>
      </c>
      <c r="C63" s="18" t="s">
        <v>146</v>
      </c>
      <c r="D63" s="18" t="s">
        <v>159</v>
      </c>
      <c r="E63" s="224"/>
    </row>
    <row r="64" spans="1:5">
      <c r="A64" s="106">
        <v>56</v>
      </c>
      <c r="B64" s="31">
        <v>62</v>
      </c>
      <c r="C64" s="18" t="s">
        <v>147</v>
      </c>
      <c r="D64" s="18" t="s">
        <v>159</v>
      </c>
      <c r="E64" s="224"/>
    </row>
    <row r="65" spans="1:8">
      <c r="A65" s="106">
        <v>57</v>
      </c>
      <c r="B65" s="31">
        <v>63</v>
      </c>
      <c r="C65" s="18" t="s">
        <v>148</v>
      </c>
      <c r="D65" s="18" t="s">
        <v>159</v>
      </c>
      <c r="E65" s="224"/>
    </row>
    <row r="66" spans="1:8">
      <c r="A66" s="106">
        <v>58</v>
      </c>
      <c r="B66" s="31">
        <v>64</v>
      </c>
      <c r="C66" s="18" t="s">
        <v>149</v>
      </c>
      <c r="D66" s="18" t="s">
        <v>159</v>
      </c>
      <c r="E66" s="224"/>
    </row>
    <row r="67" spans="1:8">
      <c r="A67" s="106">
        <v>59</v>
      </c>
      <c r="B67" s="31">
        <v>65</v>
      </c>
      <c r="C67" s="18" t="s">
        <v>150</v>
      </c>
      <c r="D67" s="18" t="s">
        <v>159</v>
      </c>
      <c r="E67" s="224"/>
    </row>
    <row r="68" spans="1:8">
      <c r="A68" s="106">
        <v>60</v>
      </c>
      <c r="B68" s="31">
        <v>66</v>
      </c>
      <c r="C68" s="18" t="s">
        <v>151</v>
      </c>
      <c r="D68" s="18" t="s">
        <v>159</v>
      </c>
      <c r="E68" s="224"/>
    </row>
    <row r="69" spans="1:8">
      <c r="A69" s="106">
        <v>61</v>
      </c>
      <c r="B69" s="31">
        <v>67</v>
      </c>
      <c r="C69" s="18" t="s">
        <v>152</v>
      </c>
      <c r="D69" s="18" t="s">
        <v>34</v>
      </c>
      <c r="E69" s="224"/>
    </row>
    <row r="70" spans="1:8" ht="15.75" thickBot="1">
      <c r="A70" s="106">
        <v>62</v>
      </c>
      <c r="B70" s="31">
        <v>68</v>
      </c>
      <c r="C70" s="27" t="s">
        <v>153</v>
      </c>
      <c r="D70" s="27" t="s">
        <v>34</v>
      </c>
      <c r="E70" s="225"/>
    </row>
    <row r="71" spans="1:8">
      <c r="A71" s="105">
        <v>63</v>
      </c>
      <c r="B71" s="30">
        <v>69</v>
      </c>
      <c r="C71" s="111" t="s">
        <v>207</v>
      </c>
      <c r="D71" s="26" t="s">
        <v>35</v>
      </c>
      <c r="E71" s="223" t="s">
        <v>48</v>
      </c>
    </row>
    <row r="72" spans="1:8">
      <c r="A72" s="106">
        <v>64</v>
      </c>
      <c r="B72" s="31">
        <v>70</v>
      </c>
      <c r="C72" s="111" t="s">
        <v>208</v>
      </c>
      <c r="D72" s="18" t="s">
        <v>35</v>
      </c>
      <c r="E72" s="224"/>
    </row>
    <row r="73" spans="1:8">
      <c r="A73" s="106">
        <v>65</v>
      </c>
      <c r="B73" s="31">
        <v>71</v>
      </c>
      <c r="C73" s="18" t="s">
        <v>36</v>
      </c>
      <c r="D73" s="18" t="s">
        <v>36</v>
      </c>
      <c r="E73" s="224"/>
    </row>
    <row r="74" spans="1:8">
      <c r="A74" s="106">
        <v>66</v>
      </c>
      <c r="B74" s="31">
        <v>72</v>
      </c>
      <c r="C74" s="18" t="s">
        <v>37</v>
      </c>
      <c r="D74" s="18" t="s">
        <v>37</v>
      </c>
      <c r="E74" s="224"/>
    </row>
    <row r="75" spans="1:8">
      <c r="A75" s="106">
        <v>67</v>
      </c>
      <c r="B75" s="31">
        <v>73</v>
      </c>
      <c r="C75" s="111" t="s">
        <v>209</v>
      </c>
      <c r="D75" s="18" t="s">
        <v>37</v>
      </c>
      <c r="E75" s="224"/>
    </row>
    <row r="76" spans="1:8">
      <c r="A76" s="106">
        <v>68</v>
      </c>
      <c r="B76" s="31">
        <v>74</v>
      </c>
      <c r="C76" s="18" t="s">
        <v>38</v>
      </c>
      <c r="D76" s="18" t="s">
        <v>38</v>
      </c>
      <c r="E76" s="224"/>
    </row>
    <row r="77" spans="1:8">
      <c r="A77" s="106">
        <v>69</v>
      </c>
      <c r="B77" s="31">
        <v>75</v>
      </c>
      <c r="C77" s="18" t="s">
        <v>39</v>
      </c>
      <c r="D77" s="18" t="s">
        <v>39</v>
      </c>
      <c r="E77" s="224"/>
    </row>
    <row r="78" spans="1:8">
      <c r="A78" s="106">
        <v>70</v>
      </c>
      <c r="B78" s="31">
        <v>76</v>
      </c>
      <c r="C78" s="18" t="s">
        <v>154</v>
      </c>
      <c r="D78" s="18" t="s">
        <v>40</v>
      </c>
      <c r="E78" s="224"/>
    </row>
    <row r="79" spans="1:8">
      <c r="A79" s="106">
        <v>71</v>
      </c>
      <c r="B79" s="31">
        <v>77</v>
      </c>
      <c r="C79" s="18" t="s">
        <v>155</v>
      </c>
      <c r="D79" s="18" t="s">
        <v>40</v>
      </c>
      <c r="E79" s="224"/>
    </row>
    <row r="80" spans="1:8">
      <c r="A80" s="106">
        <v>72</v>
      </c>
      <c r="B80" s="31">
        <v>78</v>
      </c>
      <c r="C80" s="18" t="s">
        <v>156</v>
      </c>
      <c r="D80" s="18" t="s">
        <v>49</v>
      </c>
      <c r="E80" s="224"/>
      <c r="H80" s="24"/>
    </row>
    <row r="81" spans="1:5">
      <c r="A81" s="106">
        <v>721</v>
      </c>
      <c r="B81" s="31">
        <v>781</v>
      </c>
      <c r="C81" s="111" t="s">
        <v>210</v>
      </c>
      <c r="D81" s="18" t="s">
        <v>50</v>
      </c>
      <c r="E81" s="224"/>
    </row>
    <row r="82" spans="1:5">
      <c r="A82" s="106">
        <v>73</v>
      </c>
      <c r="B82" s="31">
        <v>79</v>
      </c>
      <c r="C82" s="18" t="s">
        <v>51</v>
      </c>
      <c r="D82" s="18" t="s">
        <v>51</v>
      </c>
      <c r="E82" s="224"/>
    </row>
    <row r="83" spans="1:5">
      <c r="A83" s="106">
        <v>74</v>
      </c>
      <c r="B83" s="31">
        <v>80</v>
      </c>
      <c r="C83" s="18" t="s">
        <v>52</v>
      </c>
      <c r="D83" s="18" t="s">
        <v>52</v>
      </c>
      <c r="E83" s="224"/>
    </row>
    <row r="84" spans="1:5">
      <c r="A84" s="106">
        <v>75</v>
      </c>
      <c r="B84" s="31">
        <v>81</v>
      </c>
      <c r="C84" s="18" t="s">
        <v>157</v>
      </c>
      <c r="D84" s="18" t="s">
        <v>54</v>
      </c>
      <c r="E84" s="224"/>
    </row>
    <row r="85" spans="1:5" ht="15.75" thickBot="1">
      <c r="A85" s="106">
        <v>751</v>
      </c>
      <c r="B85" s="31">
        <v>811</v>
      </c>
      <c r="C85" s="27" t="s">
        <v>158</v>
      </c>
      <c r="D85" s="27" t="s">
        <v>53</v>
      </c>
      <c r="E85" s="225"/>
    </row>
    <row r="86" spans="1:5" ht="24" customHeight="1">
      <c r="A86" s="105">
        <v>76</v>
      </c>
      <c r="B86" s="30">
        <v>82</v>
      </c>
      <c r="C86" s="111" t="s">
        <v>211</v>
      </c>
      <c r="D86" s="26" t="s">
        <v>160</v>
      </c>
      <c r="E86" s="223" t="s">
        <v>160</v>
      </c>
    </row>
    <row r="87" spans="1:5" ht="18" customHeight="1" thickBot="1">
      <c r="A87" s="107">
        <v>77</v>
      </c>
      <c r="B87" s="32">
        <v>83</v>
      </c>
      <c r="C87" s="111" t="s">
        <v>212</v>
      </c>
      <c r="D87" s="27" t="s">
        <v>160</v>
      </c>
      <c r="E87" s="225"/>
    </row>
  </sheetData>
  <sheetProtection sheet="1" objects="1" scenarios="1"/>
  <mergeCells count="6">
    <mergeCell ref="E2:E10"/>
    <mergeCell ref="E11:E42"/>
    <mergeCell ref="E86:E87"/>
    <mergeCell ref="E43:E52"/>
    <mergeCell ref="E53:E70"/>
    <mergeCell ref="E71:E85"/>
  </mergeCells>
  <pageMargins left="0.7" right="0.7" top="0.75" bottom="0.75" header="0.3" footer="0.3"/>
  <pageSetup paperSize="9"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Anexa1-IC-normare-cercetare-act</vt:lpstr>
      <vt:lpstr>Ramuri-Stiinta</vt:lpstr>
      <vt:lpstr>Domenii-CNATDCU</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aliz</cp:lastModifiedBy>
  <cp:lastPrinted>2019-05-02T11:06:54Z</cp:lastPrinted>
  <dcterms:created xsi:type="dcterms:W3CDTF">2015-02-12T12:50:59Z</dcterms:created>
  <dcterms:modified xsi:type="dcterms:W3CDTF">2021-06-09T11:43:54Z</dcterms:modified>
</cp:coreProperties>
</file>